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oc02-my.sharepoint.com/personal/info_troc02_org/Documents/BBR/"/>
    </mc:Choice>
  </mc:AlternateContent>
  <xr:revisionPtr revIDLastSave="12" documentId="8_{75AE8E61-5D11-4F63-8510-CC31D9C87F96}" xr6:coauthVersionLast="47" xr6:coauthVersionMax="47" xr10:uidLastSave="{F7CC225A-63FA-4217-9F11-EA58756F2FB6}"/>
  <bookViews>
    <workbookView xWindow="-120" yWindow="-120" windowWidth="29040" windowHeight="15720" activeTab="1" xr2:uid="{00000000-000D-0000-FFFF-FFFF00000000}"/>
  </bookViews>
  <sheets>
    <sheet name="Table 1" sheetId="1" r:id="rId1"/>
    <sheet name="Table 1 (2)" sheetId="2" r:id="rId2"/>
  </sheets>
  <definedNames>
    <definedName name="_xlnm.Print_Area" localSheetId="0">'Table 1'!$A:$L</definedName>
    <definedName name="_xlnm.Print_Area" localSheetId="1">'Table 1 (2)'!$A:$I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2" l="1"/>
  <c r="H58" i="2"/>
  <c r="H60" i="2" s="1"/>
  <c r="H61" i="2" s="1"/>
  <c r="H57" i="2"/>
  <c r="H50" i="2"/>
  <c r="H49" i="2"/>
  <c r="H48" i="2"/>
  <c r="H51" i="2" s="1"/>
  <c r="H52" i="2" s="1"/>
  <c r="H42" i="2"/>
  <c r="H43" i="2" s="1"/>
  <c r="H41" i="2"/>
  <c r="H40" i="2"/>
  <c r="H39" i="2"/>
  <c r="H32" i="2"/>
  <c r="H31" i="2"/>
  <c r="H30" i="2"/>
  <c r="H33" i="2" s="1"/>
  <c r="H34" i="2" s="1"/>
  <c r="H24" i="2"/>
  <c r="H23" i="2"/>
  <c r="H22" i="2"/>
  <c r="H25" i="2" s="1"/>
  <c r="H26" i="2" s="1"/>
  <c r="H15" i="2"/>
  <c r="H16" i="2" s="1"/>
  <c r="H17" i="2" s="1"/>
  <c r="H14" i="2"/>
  <c r="H13" i="2"/>
  <c r="H6" i="2"/>
  <c r="H5" i="2"/>
  <c r="H7" i="2" s="1"/>
  <c r="H8" i="2" s="1"/>
  <c r="C51" i="2"/>
  <c r="C42" i="2"/>
  <c r="C33" i="2"/>
  <c r="C34" i="2" s="1"/>
  <c r="C25" i="2"/>
  <c r="C26" i="2" s="1"/>
  <c r="E13" i="2"/>
  <c r="C16" i="2"/>
  <c r="C17" i="2" s="1"/>
  <c r="C7" i="2"/>
  <c r="C8" i="2" s="1"/>
  <c r="C61" i="2"/>
  <c r="D59" i="2"/>
  <c r="E59" i="2" s="1"/>
  <c r="F59" i="2" s="1"/>
  <c r="G59" i="2" s="1"/>
  <c r="D58" i="2"/>
  <c r="E58" i="2" s="1"/>
  <c r="F58" i="2" s="1"/>
  <c r="G58" i="2" s="1"/>
  <c r="D57" i="2"/>
  <c r="E57" i="2" s="1"/>
  <c r="D50" i="2"/>
  <c r="E50" i="2" s="1"/>
  <c r="F50" i="2" s="1"/>
  <c r="G50" i="2" s="1"/>
  <c r="D49" i="2"/>
  <c r="E49" i="2" s="1"/>
  <c r="F49" i="2" s="1"/>
  <c r="G49" i="2" s="1"/>
  <c r="D41" i="2"/>
  <c r="E41" i="2" s="1"/>
  <c r="F41" i="2" s="1"/>
  <c r="G41" i="2" s="1"/>
  <c r="D40" i="2"/>
  <c r="E40" i="2" s="1"/>
  <c r="F40" i="2" s="1"/>
  <c r="G40" i="2" s="1"/>
  <c r="D32" i="2"/>
  <c r="E32" i="2" s="1"/>
  <c r="F32" i="2" s="1"/>
  <c r="G32" i="2" s="1"/>
  <c r="D31" i="2"/>
  <c r="E31" i="2" s="1"/>
  <c r="F31" i="2" s="1"/>
  <c r="G31" i="2" s="1"/>
  <c r="D24" i="2"/>
  <c r="E24" i="2" s="1"/>
  <c r="F24" i="2" s="1"/>
  <c r="G24" i="2" s="1"/>
  <c r="D23" i="2"/>
  <c r="E23" i="2" s="1"/>
  <c r="F23" i="2" s="1"/>
  <c r="G23" i="2" s="1"/>
  <c r="D22" i="2"/>
  <c r="D15" i="2"/>
  <c r="E15" i="2" s="1"/>
  <c r="F15" i="2" s="1"/>
  <c r="G15" i="2" s="1"/>
  <c r="D14" i="2"/>
  <c r="E14" i="2" s="1"/>
  <c r="F14" i="2" s="1"/>
  <c r="G14" i="2" s="1"/>
  <c r="D13" i="2"/>
  <c r="D6" i="2"/>
  <c r="E6" i="2" s="1"/>
  <c r="F6" i="2" s="1"/>
  <c r="G6" i="2" s="1"/>
  <c r="L58" i="1"/>
  <c r="L59" i="1"/>
  <c r="L57" i="1"/>
  <c r="L49" i="1"/>
  <c r="L50" i="1"/>
  <c r="L48" i="1"/>
  <c r="L40" i="1"/>
  <c r="L41" i="1"/>
  <c r="L39" i="1"/>
  <c r="L31" i="1"/>
  <c r="L32" i="1"/>
  <c r="L30" i="1"/>
  <c r="L23" i="1"/>
  <c r="L24" i="1"/>
  <c r="L22" i="1"/>
  <c r="L14" i="1"/>
  <c r="L15" i="1"/>
  <c r="L13" i="1"/>
  <c r="L6" i="1"/>
  <c r="L5" i="1"/>
  <c r="D25" i="2" l="1"/>
  <c r="D26" i="2" s="1"/>
  <c r="E22" i="2"/>
  <c r="C43" i="2"/>
  <c r="D39" i="2"/>
  <c r="D16" i="2"/>
  <c r="D17" i="2" s="1"/>
  <c r="E60" i="2"/>
  <c r="E61" i="2" s="1"/>
  <c r="F57" i="2"/>
  <c r="D5" i="2"/>
  <c r="D30" i="2"/>
  <c r="D60" i="2"/>
  <c r="D61" i="2" s="1"/>
  <c r="L60" i="1"/>
  <c r="L61" i="1" s="1"/>
  <c r="L51" i="1"/>
  <c r="L52" i="1" s="1"/>
  <c r="L42" i="1"/>
  <c r="L43" i="1" s="1"/>
  <c r="L33" i="1"/>
  <c r="L34" i="1" s="1"/>
  <c r="L25" i="1"/>
  <c r="L26" i="1" s="1"/>
  <c r="L16" i="1"/>
  <c r="L17" i="1" s="1"/>
  <c r="L7" i="1"/>
  <c r="L8" i="1" s="1"/>
  <c r="K58" i="1"/>
  <c r="K59" i="1"/>
  <c r="K57" i="1"/>
  <c r="K49" i="1"/>
  <c r="K50" i="1"/>
  <c r="K48" i="1"/>
  <c r="K40" i="1"/>
  <c r="K41" i="1"/>
  <c r="K39" i="1"/>
  <c r="K31" i="1"/>
  <c r="K32" i="1"/>
  <c r="K30" i="1"/>
  <c r="K23" i="1"/>
  <c r="K24" i="1"/>
  <c r="K22" i="1"/>
  <c r="K14" i="1"/>
  <c r="K15" i="1"/>
  <c r="K13" i="1"/>
  <c r="K6" i="1"/>
  <c r="K5" i="1"/>
  <c r="F13" i="2" l="1"/>
  <c r="E16" i="2"/>
  <c r="E17" i="2" s="1"/>
  <c r="D42" i="2"/>
  <c r="D43" i="2" s="1"/>
  <c r="E39" i="2"/>
  <c r="D7" i="2"/>
  <c r="D8" i="2" s="1"/>
  <c r="E5" i="2"/>
  <c r="E30" i="2"/>
  <c r="D33" i="2"/>
  <c r="D34" i="2" s="1"/>
  <c r="F60" i="2"/>
  <c r="F61" i="2" s="1"/>
  <c r="G57" i="2"/>
  <c r="G60" i="2" s="1"/>
  <c r="G61" i="2" s="1"/>
  <c r="E25" i="2"/>
  <c r="E26" i="2" s="1"/>
  <c r="F22" i="2"/>
  <c r="K60" i="1"/>
  <c r="K61" i="1" s="1"/>
  <c r="K51" i="1"/>
  <c r="K52" i="1" s="1"/>
  <c r="K42" i="1"/>
  <c r="K43" i="1" s="1"/>
  <c r="K33" i="1"/>
  <c r="K34" i="1" s="1"/>
  <c r="K25" i="1"/>
  <c r="K26" i="1" s="1"/>
  <c r="K16" i="1"/>
  <c r="K17" i="1" s="1"/>
  <c r="K7" i="1"/>
  <c r="K8" i="1" s="1"/>
  <c r="I61" i="1"/>
  <c r="H61" i="1"/>
  <c r="J61" i="1"/>
  <c r="C52" i="1"/>
  <c r="I43" i="1"/>
  <c r="H43" i="1"/>
  <c r="G43" i="1"/>
  <c r="F43" i="1"/>
  <c r="E43" i="1"/>
  <c r="D43" i="1"/>
  <c r="C43" i="1"/>
  <c r="G34" i="1"/>
  <c r="F34" i="1"/>
  <c r="E34" i="1"/>
  <c r="D34" i="1"/>
  <c r="C34" i="1"/>
  <c r="I26" i="1"/>
  <c r="H26" i="1"/>
  <c r="G26" i="1"/>
  <c r="F26" i="1"/>
  <c r="E26" i="1"/>
  <c r="D26" i="1"/>
  <c r="C26" i="1"/>
  <c r="I17" i="1"/>
  <c r="H17" i="1"/>
  <c r="G17" i="1"/>
  <c r="F17" i="1"/>
  <c r="E17" i="1"/>
  <c r="D17" i="1"/>
  <c r="C17" i="1"/>
  <c r="I8" i="1"/>
  <c r="H8" i="1"/>
  <c r="G8" i="1"/>
  <c r="F8" i="1"/>
  <c r="E8" i="1"/>
  <c r="D8" i="1"/>
  <c r="C8" i="1"/>
  <c r="J58" i="1"/>
  <c r="J59" i="1"/>
  <c r="I59" i="1"/>
  <c r="C61" i="1"/>
  <c r="I58" i="1"/>
  <c r="E61" i="1"/>
  <c r="D61" i="1"/>
  <c r="D50" i="1"/>
  <c r="E50" i="1" s="1"/>
  <c r="F50" i="1" s="1"/>
  <c r="G50" i="1" s="1"/>
  <c r="H50" i="1" s="1"/>
  <c r="I50" i="1" s="1"/>
  <c r="D49" i="1"/>
  <c r="E49" i="1" s="1"/>
  <c r="F49" i="1" s="1"/>
  <c r="G49" i="1" s="1"/>
  <c r="H49" i="1" s="1"/>
  <c r="I49" i="1" s="1"/>
  <c r="D48" i="1"/>
  <c r="E48" i="1" s="1"/>
  <c r="F48" i="1" s="1"/>
  <c r="G48" i="1" s="1"/>
  <c r="H48" i="1" s="1"/>
  <c r="I48" i="1" s="1"/>
  <c r="D41" i="1"/>
  <c r="E41" i="1" s="1"/>
  <c r="F41" i="1" s="1"/>
  <c r="G41" i="1" s="1"/>
  <c r="H41" i="1" s="1"/>
  <c r="D40" i="1"/>
  <c r="E40" i="1" s="1"/>
  <c r="F40" i="1" s="1"/>
  <c r="G40" i="1" s="1"/>
  <c r="H40" i="1" s="1"/>
  <c r="D39" i="1"/>
  <c r="E39" i="1" s="1"/>
  <c r="F39" i="1" s="1"/>
  <c r="G39" i="1" s="1"/>
  <c r="H39" i="1" s="1"/>
  <c r="I39" i="1" s="1"/>
  <c r="J39" i="1" s="1"/>
  <c r="H6" i="1"/>
  <c r="I6" i="1" s="1"/>
  <c r="J6" i="1" s="1"/>
  <c r="H5" i="1"/>
  <c r="I5" i="1" s="1"/>
  <c r="J5" i="1" s="1"/>
  <c r="H31" i="1"/>
  <c r="I31" i="1" s="1"/>
  <c r="J31" i="1" s="1"/>
  <c r="H32" i="1"/>
  <c r="I32" i="1" s="1"/>
  <c r="J32" i="1" s="1"/>
  <c r="H30" i="1"/>
  <c r="I30" i="1" s="1"/>
  <c r="J30" i="1" s="1"/>
  <c r="H23" i="1"/>
  <c r="I23" i="1" s="1"/>
  <c r="J23" i="1" s="1"/>
  <c r="H24" i="1"/>
  <c r="I24" i="1" s="1"/>
  <c r="J24" i="1" s="1"/>
  <c r="H22" i="1"/>
  <c r="I22" i="1" s="1"/>
  <c r="J22" i="1" s="1"/>
  <c r="H14" i="1"/>
  <c r="I14" i="1" s="1"/>
  <c r="J14" i="1" s="1"/>
  <c r="H15" i="1"/>
  <c r="I15" i="1" s="1"/>
  <c r="J15" i="1" s="1"/>
  <c r="H13" i="1"/>
  <c r="I13" i="1" s="1"/>
  <c r="J13" i="1" s="1"/>
  <c r="E7" i="2" l="1"/>
  <c r="E8" i="2" s="1"/>
  <c r="F5" i="2"/>
  <c r="G22" i="2"/>
  <c r="G25" i="2" s="1"/>
  <c r="G26" i="2" s="1"/>
  <c r="F25" i="2"/>
  <c r="F26" i="2" s="1"/>
  <c r="F39" i="2"/>
  <c r="E42" i="2"/>
  <c r="E43" i="2" s="1"/>
  <c r="E33" i="2"/>
  <c r="E34" i="2" s="1"/>
  <c r="F30" i="2"/>
  <c r="G13" i="2"/>
  <c r="G16" i="2" s="1"/>
  <c r="G17" i="2" s="1"/>
  <c r="F16" i="2"/>
  <c r="F17" i="2" s="1"/>
  <c r="J50" i="1"/>
  <c r="D51" i="1"/>
  <c r="D52" i="1" s="1"/>
  <c r="E51" i="1"/>
  <c r="E52" i="1" s="1"/>
  <c r="F51" i="1"/>
  <c r="F52" i="1" s="1"/>
  <c r="J7" i="1"/>
  <c r="J8" i="1" s="1"/>
  <c r="J25" i="1"/>
  <c r="J26" i="1" s="1"/>
  <c r="J33" i="1"/>
  <c r="J34" i="1" s="1"/>
  <c r="J16" i="1"/>
  <c r="J17" i="1" s="1"/>
  <c r="I7" i="1"/>
  <c r="J49" i="1"/>
  <c r="I41" i="1"/>
  <c r="J41" i="1" s="1"/>
  <c r="I40" i="1"/>
  <c r="J40" i="1" s="1"/>
  <c r="I25" i="1"/>
  <c r="I33" i="1"/>
  <c r="I34" i="1" s="1"/>
  <c r="I16" i="1"/>
  <c r="H33" i="1"/>
  <c r="H34" i="1" s="1"/>
  <c r="H25" i="1"/>
  <c r="H42" i="1"/>
  <c r="H16" i="1"/>
  <c r="H7" i="1"/>
  <c r="F33" i="2" l="1"/>
  <c r="F34" i="2" s="1"/>
  <c r="G30" i="2"/>
  <c r="G33" i="2" s="1"/>
  <c r="G34" i="2" s="1"/>
  <c r="G39" i="2"/>
  <c r="G42" i="2" s="1"/>
  <c r="G43" i="2" s="1"/>
  <c r="F42" i="2"/>
  <c r="F43" i="2" s="1"/>
  <c r="C52" i="2"/>
  <c r="D48" i="2"/>
  <c r="G5" i="2"/>
  <c r="G7" i="2" s="1"/>
  <c r="G8" i="2" s="1"/>
  <c r="F7" i="2"/>
  <c r="F8" i="2" s="1"/>
  <c r="F61" i="1"/>
  <c r="G51" i="1"/>
  <c r="G52" i="1" s="1"/>
  <c r="J42" i="1"/>
  <c r="J43" i="1" s="1"/>
  <c r="I42" i="1"/>
  <c r="E48" i="2" l="1"/>
  <c r="D51" i="2"/>
  <c r="D52" i="2" s="1"/>
  <c r="G61" i="1"/>
  <c r="I51" i="1"/>
  <c r="I52" i="1" s="1"/>
  <c r="J48" i="1"/>
  <c r="J51" i="1" s="1"/>
  <c r="J52" i="1" s="1"/>
  <c r="H51" i="1"/>
  <c r="H52" i="1" s="1"/>
  <c r="F48" i="2" l="1"/>
  <c r="E51" i="2"/>
  <c r="E52" i="2" s="1"/>
  <c r="I57" i="1"/>
  <c r="F51" i="2" l="1"/>
  <c r="F52" i="2" s="1"/>
  <c r="G48" i="2"/>
  <c r="G51" i="2" s="1"/>
  <c r="G52" i="2" s="1"/>
  <c r="I60" i="1"/>
  <c r="J57" i="1"/>
  <c r="J60" i="1" s="1"/>
</calcChain>
</file>

<file path=xl/sharedStrings.xml><?xml version="1.0" encoding="utf-8"?>
<sst xmlns="http://schemas.openxmlformats.org/spreadsheetml/2006/main" count="313" uniqueCount="81">
  <si>
    <r>
      <rPr>
        <b/>
        <sz val="9.5"/>
        <rFont val="Calibri"/>
        <family val="2"/>
      </rPr>
      <t>ORGANISMES BÉNÉVOLES</t>
    </r>
  </si>
  <si>
    <r>
      <rPr>
        <b/>
        <sz val="9.5"/>
        <rFont val="Calibri"/>
        <family val="2"/>
      </rPr>
      <t>3,25%</t>
    </r>
  </si>
  <si>
    <r>
      <rPr>
        <sz val="9.5"/>
        <rFont val="Calibri"/>
        <family val="2"/>
      </rPr>
      <t>Frais généraux liés aux activités de base</t>
    </r>
  </si>
  <si>
    <r>
      <rPr>
        <sz val="9.5"/>
        <rFont val="Calibri"/>
        <family val="2"/>
      </rPr>
      <t>43 000  $</t>
    </r>
  </si>
  <si>
    <r>
      <rPr>
        <sz val="9.5"/>
        <rFont val="Calibri"/>
        <family val="2"/>
      </rPr>
      <t>44 400  $</t>
    </r>
  </si>
  <si>
    <r>
      <rPr>
        <sz val="9.5"/>
        <rFont val="Calibri"/>
        <family val="2"/>
      </rPr>
      <t>45 840  $</t>
    </r>
  </si>
  <si>
    <r>
      <rPr>
        <sz val="9.5"/>
        <rFont val="Calibri"/>
        <family val="2"/>
      </rPr>
      <t>47 330  $</t>
    </r>
  </si>
  <si>
    <r>
      <rPr>
        <sz val="9.5"/>
        <rFont val="Calibri"/>
        <family val="2"/>
      </rPr>
      <t>48 868  $</t>
    </r>
  </si>
  <si>
    <r>
      <rPr>
        <sz val="9.5"/>
        <rFont val="Calibri"/>
        <family val="2"/>
      </rPr>
      <t>frais liés à la vie associative / démocratique et  à la concertation</t>
    </r>
  </si>
  <si>
    <r>
      <rPr>
        <sz val="9.5"/>
        <rFont val="Calibri"/>
        <family val="2"/>
      </rPr>
      <t>10 500  $</t>
    </r>
  </si>
  <si>
    <r>
      <rPr>
        <sz val="9.5"/>
        <rFont val="Calibri"/>
        <family val="2"/>
      </rPr>
      <t>10 840  $</t>
    </r>
  </si>
  <si>
    <r>
      <rPr>
        <sz val="9.5"/>
        <rFont val="Calibri"/>
        <family val="2"/>
      </rPr>
      <t>11 195  $</t>
    </r>
  </si>
  <si>
    <r>
      <rPr>
        <sz val="9.5"/>
        <rFont val="Calibri"/>
        <family val="2"/>
      </rPr>
      <t>11 560  $</t>
    </r>
  </si>
  <si>
    <r>
      <rPr>
        <sz val="9.5"/>
        <rFont val="Calibri"/>
        <family val="2"/>
      </rPr>
      <t>11 930  $</t>
    </r>
  </si>
  <si>
    <r>
      <rPr>
        <sz val="9.5"/>
        <rFont val="Calibri"/>
        <family val="2"/>
      </rPr>
      <t>total</t>
    </r>
  </si>
  <si>
    <r>
      <rPr>
        <b/>
        <sz val="9.5"/>
        <rFont val="Calibri"/>
        <family val="2"/>
      </rPr>
      <t>contribution du CIUSSS (80%)</t>
    </r>
  </si>
  <si>
    <r>
      <rPr>
        <b/>
        <sz val="9.5"/>
        <rFont val="Calibri"/>
        <family val="2"/>
      </rPr>
      <t>AIDE ET ENTRAIDE</t>
    </r>
  </si>
  <si>
    <r>
      <rPr>
        <sz val="9.5"/>
        <rFont val="Calibri"/>
        <family val="2"/>
      </rPr>
      <t>Frais liés èa la masse salariale (3 employés)</t>
    </r>
  </si>
  <si>
    <r>
      <rPr>
        <sz val="9.5"/>
        <rFont val="Calibri"/>
        <family val="2"/>
      </rPr>
      <t>162 000  $</t>
    </r>
  </si>
  <si>
    <r>
      <rPr>
        <sz val="9.5"/>
        <rFont val="Calibri"/>
        <family val="2"/>
      </rPr>
      <t>167 265  $</t>
    </r>
  </si>
  <si>
    <r>
      <rPr>
        <sz val="9.5"/>
        <rFont val="Calibri"/>
        <family val="2"/>
      </rPr>
      <t>172 701  $</t>
    </r>
  </si>
  <si>
    <r>
      <rPr>
        <sz val="9.5"/>
        <rFont val="Calibri"/>
        <family val="2"/>
      </rPr>
      <t>178 314  $</t>
    </r>
  </si>
  <si>
    <r>
      <rPr>
        <sz val="9.5"/>
        <rFont val="Calibri"/>
        <family val="2"/>
      </rPr>
      <t>184 109  $</t>
    </r>
  </si>
  <si>
    <r>
      <rPr>
        <sz val="9.5"/>
        <rFont val="Calibri"/>
        <family val="2"/>
      </rPr>
      <t>44 398  $</t>
    </r>
  </si>
  <si>
    <r>
      <rPr>
        <sz val="9.5"/>
        <rFont val="Calibri"/>
        <family val="2"/>
      </rPr>
      <t>10 841  $</t>
    </r>
  </si>
  <si>
    <r>
      <rPr>
        <sz val="9.5"/>
        <rFont val="Calibri"/>
        <family val="2"/>
      </rPr>
      <t>11 194  $</t>
    </r>
  </si>
  <si>
    <r>
      <rPr>
        <sz val="9.5"/>
        <rFont val="Calibri"/>
        <family val="2"/>
      </rPr>
      <t>11 557  $</t>
    </r>
  </si>
  <si>
    <r>
      <rPr>
        <sz val="9.5"/>
        <rFont val="Calibri"/>
        <family val="2"/>
      </rPr>
      <t>11 933  $</t>
    </r>
  </si>
  <si>
    <r>
      <rPr>
        <b/>
        <sz val="9.5"/>
        <rFont val="Calibri"/>
        <family val="2"/>
      </rPr>
      <t>SENSIBLISATION / PROMOTION / DÉFENSE DES DROITS</t>
    </r>
  </si>
  <si>
    <r>
      <rPr>
        <b/>
        <sz val="9.5"/>
        <rFont val="Calibri"/>
        <family val="2"/>
      </rPr>
      <t>MILIEU DE VIE ET DE SOUTIEN DANS LA COMMUNAUTÉ</t>
    </r>
  </si>
  <si>
    <r>
      <rPr>
        <sz val="9.5"/>
        <rFont val="Calibri"/>
        <family val="2"/>
      </rPr>
      <t>Frais liés èa la masse salariale (5 employés)</t>
    </r>
  </si>
  <si>
    <r>
      <rPr>
        <b/>
        <sz val="9.5"/>
        <rFont val="Calibri"/>
        <family val="2"/>
      </rPr>
      <t>HÉBERGEMENT 9 LITS</t>
    </r>
  </si>
  <si>
    <r>
      <rPr>
        <sz val="9.5"/>
        <rFont val="Calibri"/>
        <family val="2"/>
      </rPr>
      <t>Frais liés èa la masse salariale (10 employés)</t>
    </r>
  </si>
  <si>
    <r>
      <rPr>
        <sz val="9.5"/>
        <rFont val="Calibri"/>
        <family val="2"/>
      </rPr>
      <t>538 875  $</t>
    </r>
  </si>
  <si>
    <r>
      <rPr>
        <sz val="9.5"/>
        <rFont val="Calibri"/>
        <family val="2"/>
      </rPr>
      <t>143 700  $</t>
    </r>
  </si>
  <si>
    <r>
      <rPr>
        <sz val="9.5"/>
        <rFont val="Calibri"/>
        <family val="2"/>
      </rPr>
      <t>35 925  $</t>
    </r>
  </si>
  <si>
    <r>
      <rPr>
        <b/>
        <sz val="9.5"/>
        <rFont val="Calibri"/>
        <family val="2"/>
      </rPr>
      <t>REGROUPEMENT RÉGIONAL</t>
    </r>
  </si>
  <si>
    <r>
      <rPr>
        <sz val="9.5"/>
        <rFont val="Calibri"/>
        <family val="2"/>
      </rPr>
      <t>Frais liés èa la masse salariale (4,5 employés)</t>
    </r>
  </si>
  <si>
    <t>53 500  $</t>
  </si>
  <si>
    <t>55 240  $</t>
  </si>
  <si>
    <t>57 035  $</t>
  </si>
  <si>
    <t>58 890  $</t>
  </si>
  <si>
    <t>60 798  $</t>
  </si>
  <si>
    <t>215 500  $</t>
  </si>
  <si>
    <t>222 504  $</t>
  </si>
  <si>
    <t>229 735  $</t>
  </si>
  <si>
    <t>237 202  $</t>
  </si>
  <si>
    <t>244 911  $</t>
  </si>
  <si>
    <t>741 851  $</t>
  </si>
  <si>
    <t>765 961  $</t>
  </si>
  <si>
    <t>790 855  $</t>
  </si>
  <si>
    <t>816 558  $</t>
  </si>
  <si>
    <t>359 240  $</t>
  </si>
  <si>
    <t>370 915  $</t>
  </si>
  <si>
    <t>382 970  $</t>
  </si>
  <si>
    <t>395 417  $</t>
  </si>
  <si>
    <t>408 268  $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</si>
  <si>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</si>
  <si>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</si>
  <si>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</si>
  <si>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</si>
  <si>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</si>
  <si>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</si>
  <si>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</si>
  <si>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</si>
  <si>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INDEXATION</t>
  </si>
  <si>
    <t>Intersectoriel</t>
  </si>
  <si>
    <t>Sectoriel</t>
  </si>
  <si>
    <t>2024-2025</t>
  </si>
  <si>
    <t>2024-2025*</t>
  </si>
  <si>
    <t>Frais liés èa la masse salariale (2 employés)</t>
  </si>
  <si>
    <t>2025-2026*</t>
  </si>
  <si>
    <t>* le 5% est basé sur l'indexation PSOC de 3.7 % et 2% d'interéchelon de la politique salariale</t>
  </si>
  <si>
    <t>* le 4,5% est basé sur l'indexation PSOC de 2.7% et 2% d'interéchelon de la politique salariale (moyenne 80% du budget = masse salariale)</t>
  </si>
  <si>
    <t>BUDGET DE BASE DE RÉFÉRENCE POUR UN ORGANISME 2025-2026</t>
  </si>
  <si>
    <t>2025-2026</t>
  </si>
  <si>
    <t>* le 4,5% est basé sur l'indexation PSOC de 2.2% et 2% d'interéchelon de la politique salariale (moyenne 80% du budget = masse salariale)</t>
  </si>
  <si>
    <t>2026-2027</t>
  </si>
  <si>
    <t>2026-2027*</t>
  </si>
  <si>
    <t>BUDGET DE BASE DE RÉFÉRENCE (BBR) POUR UN ORGANISME 2026-2027</t>
  </si>
  <si>
    <t>Prenez note:  ce tableau remplace celui de l'Annexe 2 dans le cadre de référence pour l'application du PSOC dans la région du Saguenay-Lac-Saint-Jean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</si>
</sst>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$&quot;_);[Red]\(#,##0\ &quot;$&quot;\)"/>
    <numFmt numFmtId="8" formatCode="#,##0.00\ &quot;$&quot;_);[Red]\(#,##0.00\ &quot;$&quot;\)"/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#,##0\ &quot;$&quot;"/>
  </numFmts>
  <fonts count="15" x14ac:knownFonts="1">
    <font>
      <sz val="10"/>
      <color rgb="FF000000"/>
      <name val="Times New Roman"/>
      <charset val="204"/>
    </font>
    <font>
      <b/>
      <sz val="9.5"/>
      <name val="Calibri"/>
      <family val="2"/>
    </font>
    <font>
      <b/>
      <sz val="9.5"/>
      <color rgb="FF000000"/>
      <name val="Calibri"/>
      <family val="2"/>
    </font>
    <font>
      <sz val="9.5"/>
      <name val="Calibri"/>
      <family val="2"/>
    </font>
    <font>
      <sz val="9.5"/>
      <color rgb="FF000000"/>
      <name val="Calibri"/>
      <family val="2"/>
    </font>
    <font>
      <b/>
      <sz val="14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.5"/>
      <color rgb="FFFF000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9" fontId="4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wrapText="1"/>
    </xf>
    <xf numFmtId="10" fontId="1" fillId="0" borderId="1" xfId="0" applyNumberFormat="1" applyFont="1" applyBorder="1" applyAlignment="1">
      <alignment horizontal="right" vertical="top" wrapText="1"/>
    </xf>
    <xf numFmtId="6" fontId="3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6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shrinkToFit="1"/>
    </xf>
    <xf numFmtId="0" fontId="0" fillId="2" borderId="1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top" wrapText="1"/>
    </xf>
    <xf numFmtId="6" fontId="1" fillId="3" borderId="1" xfId="0" applyNumberFormat="1" applyFont="1" applyFill="1" applyBorder="1" applyAlignment="1">
      <alignment horizontal="right" vertical="top" wrapText="1"/>
    </xf>
    <xf numFmtId="0" fontId="0" fillId="3" borderId="0" xfId="0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0" fontId="0" fillId="4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6" fontId="1" fillId="2" borderId="1" xfId="0" applyNumberFormat="1" applyFont="1" applyFill="1" applyBorder="1" applyAlignment="1">
      <alignment horizontal="right" vertical="top" wrapText="1"/>
    </xf>
    <xf numFmtId="44" fontId="1" fillId="2" borderId="1" xfId="2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10" fontId="12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8" fontId="3" fillId="0" borderId="1" xfId="0" applyNumberFormat="1" applyFont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</cellXfs>
  <cellStyles count="3">
    <cellStyle name="Milliers" xfId="2" builtinId="3"/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workbookViewId="0">
      <selection activeCell="H13" sqref="H13"/>
    </sheetView>
  </sheetViews>
  <sheetFormatPr baseColWidth="10" defaultColWidth="9.5" defaultRowHeight="12.75" x14ac:dyDescent="0.2"/>
  <cols>
    <col min="1" max="1" width="48.1640625" customWidth="1"/>
    <col min="2" max="2" width="6" customWidth="1"/>
    <col min="3" max="3" width="10.1640625" customWidth="1"/>
    <col min="4" max="4" width="10" customWidth="1"/>
    <col min="5" max="5" width="10.5" customWidth="1"/>
    <col min="6" max="6" width="10.1640625" customWidth="1"/>
    <col min="7" max="7" width="11" customWidth="1"/>
    <col min="8" max="8" width="16.5" customWidth="1"/>
    <col min="9" max="9" width="13.6640625" customWidth="1"/>
    <col min="10" max="10" width="12.83203125" customWidth="1"/>
    <col min="11" max="11" width="11" customWidth="1"/>
    <col min="12" max="12" width="11.6640625" customWidth="1"/>
  </cols>
  <sheetData>
    <row r="1" spans="1:12" ht="21" customHeight="1" x14ac:dyDescent="0.2">
      <c r="A1" s="38" t="s">
        <v>74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2" ht="14.25" customHeight="1" x14ac:dyDescent="0.2">
      <c r="A2" s="40" t="s">
        <v>0</v>
      </c>
      <c r="B2" s="41"/>
      <c r="C2" s="41"/>
      <c r="D2" s="41"/>
      <c r="E2" s="41"/>
      <c r="F2" s="42"/>
      <c r="G2" s="27"/>
      <c r="H2" s="27"/>
      <c r="I2" s="27"/>
      <c r="J2" s="27"/>
      <c r="K2" s="27"/>
      <c r="L2" s="27"/>
    </row>
    <row r="3" spans="1:12" ht="14.25" customHeight="1" x14ac:dyDescent="0.2">
      <c r="A3" s="1"/>
      <c r="B3" s="1"/>
      <c r="C3" s="2" t="s">
        <v>57</v>
      </c>
      <c r="D3" s="2" t="s">
        <v>58</v>
      </c>
      <c r="E3" s="2" t="s">
        <v>59</v>
      </c>
      <c r="F3" s="2" t="s">
        <v>60</v>
      </c>
      <c r="G3" s="2" t="s">
        <v>61</v>
      </c>
      <c r="H3" s="2" t="s">
        <v>62</v>
      </c>
      <c r="I3" s="11" t="s">
        <v>63</v>
      </c>
      <c r="J3" s="2" t="s">
        <v>64</v>
      </c>
      <c r="K3" s="2" t="s">
        <v>69</v>
      </c>
      <c r="L3" s="2" t="s">
        <v>71</v>
      </c>
    </row>
    <row r="4" spans="1:12" ht="14.25" customHeight="1" x14ac:dyDescent="0.2">
      <c r="A4" s="20" t="s">
        <v>65</v>
      </c>
      <c r="B4" s="1"/>
      <c r="C4" s="1"/>
      <c r="D4" s="3" t="s">
        <v>1</v>
      </c>
      <c r="E4" s="3" t="s">
        <v>1</v>
      </c>
      <c r="F4" s="3" t="s">
        <v>1</v>
      </c>
      <c r="G4" s="3" t="s">
        <v>1</v>
      </c>
      <c r="H4" s="7">
        <v>3.2500000000000001E-2</v>
      </c>
      <c r="I4" s="7">
        <v>3.2500000000000001E-2</v>
      </c>
      <c r="J4" s="7">
        <v>3.2500000000000001E-2</v>
      </c>
      <c r="K4" s="32">
        <v>0.05</v>
      </c>
      <c r="L4" s="32">
        <v>4.4999999999999998E-2</v>
      </c>
    </row>
    <row r="5" spans="1:12" ht="14.25" customHeight="1" x14ac:dyDescent="0.2">
      <c r="A5" s="4" t="s">
        <v>2</v>
      </c>
      <c r="B5" s="5">
        <v>0.8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8">
        <f t="shared" ref="H5:J6" si="0">SUM(G5*3.25%)+G5</f>
        <v>50456.21</v>
      </c>
      <c r="I5" s="8">
        <f t="shared" si="0"/>
        <v>52096.036825000003</v>
      </c>
      <c r="J5" s="8">
        <f t="shared" si="0"/>
        <v>53789.158021812502</v>
      </c>
      <c r="K5" s="8">
        <f>SUM(J5*5%)+J5</f>
        <v>56478.615922903125</v>
      </c>
      <c r="L5" s="8">
        <f>SUM(K5*4.5%)+K5</f>
        <v>59020.153639433767</v>
      </c>
    </row>
    <row r="6" spans="1:12" ht="14.25" customHeight="1" x14ac:dyDescent="0.2">
      <c r="A6" s="4" t="s">
        <v>8</v>
      </c>
      <c r="B6" s="5">
        <v>0.2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8">
        <f t="shared" si="0"/>
        <v>12317.725</v>
      </c>
      <c r="I6" s="8">
        <f t="shared" si="0"/>
        <v>12718.051062500001</v>
      </c>
      <c r="J6" s="8">
        <f t="shared" si="0"/>
        <v>13131.38772203125</v>
      </c>
      <c r="K6" s="8">
        <f>SUM(J6*5%)+J6</f>
        <v>13787.957108132812</v>
      </c>
      <c r="L6" s="8">
        <f>SUM(K6*4.5%)+K6</f>
        <v>14408.415177998788</v>
      </c>
    </row>
    <row r="7" spans="1:12" ht="14.25" customHeight="1" x14ac:dyDescent="0.2">
      <c r="A7" s="4" t="s">
        <v>14</v>
      </c>
      <c r="B7" s="1"/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10">
        <f>SUM(H5:H6)</f>
        <v>62773.934999999998</v>
      </c>
      <c r="I7" s="10">
        <f>SUM(I5:I6)</f>
        <v>64814.087887500005</v>
      </c>
      <c r="J7" s="10">
        <f>SUM(J5:J6)</f>
        <v>66920.545743843744</v>
      </c>
      <c r="K7" s="10">
        <f>SUM(K5:K6)</f>
        <v>70266.573031035936</v>
      </c>
      <c r="L7" s="10">
        <f>SUM(L5:L6)</f>
        <v>73428.568817432562</v>
      </c>
    </row>
    <row r="8" spans="1:12" ht="14.25" customHeight="1" x14ac:dyDescent="0.2">
      <c r="A8" s="28" t="s">
        <v>15</v>
      </c>
      <c r="B8" s="12"/>
      <c r="C8" s="29">
        <f t="shared" ref="C8:J8" si="1">SUM(C7*80%)</f>
        <v>42800</v>
      </c>
      <c r="D8" s="29">
        <f t="shared" si="1"/>
        <v>44192</v>
      </c>
      <c r="E8" s="29">
        <f t="shared" si="1"/>
        <v>45628</v>
      </c>
      <c r="F8" s="29">
        <f t="shared" si="1"/>
        <v>47112</v>
      </c>
      <c r="G8" s="29">
        <f t="shared" si="1"/>
        <v>48638.400000000001</v>
      </c>
      <c r="H8" s="29">
        <f t="shared" si="1"/>
        <v>50219.148000000001</v>
      </c>
      <c r="I8" s="29">
        <f t="shared" si="1"/>
        <v>51851.270310000007</v>
      </c>
      <c r="J8" s="29">
        <f t="shared" si="1"/>
        <v>53536.436595075</v>
      </c>
      <c r="K8" s="29">
        <f t="shared" ref="K8:L8" si="2">SUM(K7*80%)</f>
        <v>56213.258424828753</v>
      </c>
      <c r="L8" s="29">
        <f t="shared" si="2"/>
        <v>58742.855053946056</v>
      </c>
    </row>
    <row r="9" spans="1:12" s="19" customFormat="1" ht="14.25" customHeight="1" x14ac:dyDescent="0.2">
      <c r="A9" s="13"/>
      <c r="B9" s="14"/>
      <c r="C9" s="15"/>
      <c r="D9" s="15"/>
      <c r="E9" s="15"/>
      <c r="F9" s="16"/>
      <c r="G9" s="17"/>
      <c r="H9" s="18"/>
      <c r="I9" s="18"/>
      <c r="J9" s="18"/>
      <c r="K9" s="18"/>
      <c r="L9" s="18"/>
    </row>
    <row r="10" spans="1:12" ht="14.25" customHeight="1" x14ac:dyDescent="0.2">
      <c r="A10" s="40" t="s">
        <v>16</v>
      </c>
      <c r="B10" s="41"/>
      <c r="C10" s="41"/>
      <c r="D10" s="41"/>
      <c r="E10" s="41"/>
      <c r="F10" s="42"/>
      <c r="G10" s="27"/>
      <c r="H10" s="27"/>
      <c r="I10" s="27"/>
      <c r="J10" s="27"/>
      <c r="K10" s="27"/>
      <c r="L10" s="27"/>
    </row>
    <row r="11" spans="1:12" ht="14.25" customHeight="1" x14ac:dyDescent="0.2">
      <c r="A11" s="1"/>
      <c r="B11" s="1"/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62</v>
      </c>
      <c r="I11" s="11" t="s">
        <v>63</v>
      </c>
      <c r="J11" s="2" t="s">
        <v>64</v>
      </c>
      <c r="K11" s="2" t="s">
        <v>68</v>
      </c>
      <c r="L11" s="2" t="s">
        <v>71</v>
      </c>
    </row>
    <row r="12" spans="1:12" ht="14.25" customHeight="1" x14ac:dyDescent="0.2">
      <c r="A12" s="20" t="s">
        <v>65</v>
      </c>
      <c r="B12" s="1"/>
      <c r="C12" s="1"/>
      <c r="D12" s="3" t="s">
        <v>1</v>
      </c>
      <c r="E12" s="3" t="s">
        <v>1</v>
      </c>
      <c r="F12" s="3" t="s">
        <v>1</v>
      </c>
      <c r="G12" s="3" t="s">
        <v>1</v>
      </c>
      <c r="H12" s="7">
        <v>3.2500000000000001E-2</v>
      </c>
      <c r="I12" s="7">
        <v>3.2500000000000001E-2</v>
      </c>
      <c r="J12" s="7">
        <v>3.2500000000000001E-2</v>
      </c>
      <c r="K12" s="7">
        <v>0.05</v>
      </c>
      <c r="L12" s="32">
        <v>4.4999999999999998E-2</v>
      </c>
    </row>
    <row r="13" spans="1:12" ht="14.25" customHeight="1" x14ac:dyDescent="0.2">
      <c r="A13" s="4" t="s">
        <v>17</v>
      </c>
      <c r="B13" s="5">
        <v>0.75</v>
      </c>
      <c r="C13" s="6" t="s">
        <v>18</v>
      </c>
      <c r="D13" s="6" t="s">
        <v>19</v>
      </c>
      <c r="E13" s="6" t="s">
        <v>20</v>
      </c>
      <c r="F13" s="6" t="s">
        <v>21</v>
      </c>
      <c r="G13" s="6" t="s">
        <v>22</v>
      </c>
      <c r="H13" s="34">
        <f>SUM(G13*3.25%)+G13</f>
        <v>190092.54250000001</v>
      </c>
      <c r="I13" s="8">
        <f>SUM(H13*3.25%)+H13</f>
        <v>196270.55013125</v>
      </c>
      <c r="J13" s="8">
        <f>SUM(I13*3.25%)+I13</f>
        <v>202649.34301051561</v>
      </c>
      <c r="K13" s="8">
        <f>SUM(J13*5%)+J13</f>
        <v>212781.81016104139</v>
      </c>
      <c r="L13" s="8">
        <f>SUM(K13*4.5%)+K13</f>
        <v>222356.99161828824</v>
      </c>
    </row>
    <row r="14" spans="1:12" ht="14.25" customHeight="1" x14ac:dyDescent="0.2">
      <c r="A14" s="4" t="s">
        <v>2</v>
      </c>
      <c r="B14" s="5">
        <v>0.2</v>
      </c>
      <c r="C14" s="6" t="s">
        <v>3</v>
      </c>
      <c r="D14" s="6" t="s">
        <v>23</v>
      </c>
      <c r="E14" s="6" t="s">
        <v>5</v>
      </c>
      <c r="F14" s="6" t="s">
        <v>6</v>
      </c>
      <c r="G14" s="6" t="s">
        <v>7</v>
      </c>
      <c r="H14" s="8">
        <f t="shared" ref="H14:J15" si="3">SUM(G14*3.25%)+G14</f>
        <v>50456.21</v>
      </c>
      <c r="I14" s="8">
        <f t="shared" si="3"/>
        <v>52096.036825000003</v>
      </c>
      <c r="J14" s="8">
        <f t="shared" si="3"/>
        <v>53789.158021812502</v>
      </c>
      <c r="K14" s="8">
        <f t="shared" ref="K14:K15" si="4">SUM(J14*5%)+J14</f>
        <v>56478.615922903125</v>
      </c>
      <c r="L14" s="8">
        <f t="shared" ref="L14:L15" si="5">SUM(K14*4.5%)+K14</f>
        <v>59020.153639433767</v>
      </c>
    </row>
    <row r="15" spans="1:12" ht="14.25" customHeight="1" x14ac:dyDescent="0.2">
      <c r="A15" s="4" t="s">
        <v>8</v>
      </c>
      <c r="B15" s="5">
        <v>0.05</v>
      </c>
      <c r="C15" s="6" t="s">
        <v>9</v>
      </c>
      <c r="D15" s="6" t="s">
        <v>24</v>
      </c>
      <c r="E15" s="6" t="s">
        <v>25</v>
      </c>
      <c r="F15" s="6" t="s">
        <v>26</v>
      </c>
      <c r="G15" s="6" t="s">
        <v>27</v>
      </c>
      <c r="H15" s="8">
        <f t="shared" si="3"/>
        <v>12320.8225</v>
      </c>
      <c r="I15" s="8">
        <f t="shared" si="3"/>
        <v>12721.24923125</v>
      </c>
      <c r="J15" s="8">
        <f t="shared" si="3"/>
        <v>13134.689831265625</v>
      </c>
      <c r="K15" s="8">
        <f t="shared" si="4"/>
        <v>13791.424322828907</v>
      </c>
      <c r="L15" s="8">
        <f t="shared" si="5"/>
        <v>14412.038417356207</v>
      </c>
    </row>
    <row r="16" spans="1:12" ht="14.25" customHeight="1" x14ac:dyDescent="0.2">
      <c r="A16" s="4" t="s">
        <v>14</v>
      </c>
      <c r="B16" s="1"/>
      <c r="C16" s="9" t="s">
        <v>43</v>
      </c>
      <c r="D16" s="9" t="s">
        <v>44</v>
      </c>
      <c r="E16" s="9" t="s">
        <v>45</v>
      </c>
      <c r="F16" s="9" t="s">
        <v>46</v>
      </c>
      <c r="G16" s="9" t="s">
        <v>47</v>
      </c>
      <c r="H16" s="10">
        <f>SUM(H13:H15)</f>
        <v>252869.57500000001</v>
      </c>
      <c r="I16" s="10">
        <f>SUM(I13:I15)</f>
        <v>261087.83618750001</v>
      </c>
      <c r="J16" s="10">
        <f>SUM(J13:J15)</f>
        <v>269573.19086359371</v>
      </c>
      <c r="K16" s="10">
        <f>SUM(K13:K15)</f>
        <v>283051.85040677339</v>
      </c>
      <c r="L16" s="10">
        <f>SUM(L13:L15)</f>
        <v>295789.18367507821</v>
      </c>
    </row>
    <row r="17" spans="1:12" ht="14.25" customHeight="1" x14ac:dyDescent="0.2">
      <c r="A17" s="28" t="s">
        <v>15</v>
      </c>
      <c r="B17" s="12"/>
      <c r="C17" s="29">
        <f t="shared" ref="C17:J17" si="6">SUM(C16*80%)</f>
        <v>172400</v>
      </c>
      <c r="D17" s="29">
        <f t="shared" si="6"/>
        <v>178003.20000000001</v>
      </c>
      <c r="E17" s="29">
        <f t="shared" si="6"/>
        <v>183788</v>
      </c>
      <c r="F17" s="29">
        <f t="shared" si="6"/>
        <v>189761.6</v>
      </c>
      <c r="G17" s="29">
        <f t="shared" si="6"/>
        <v>195928.80000000002</v>
      </c>
      <c r="H17" s="29">
        <f t="shared" si="6"/>
        <v>202295.66000000003</v>
      </c>
      <c r="I17" s="29">
        <f t="shared" si="6"/>
        <v>208870.26895000003</v>
      </c>
      <c r="J17" s="29">
        <f t="shared" si="6"/>
        <v>215658.55269087499</v>
      </c>
      <c r="K17" s="29">
        <f t="shared" ref="K17:L17" si="7">SUM(K16*80%)</f>
        <v>226441.48032541873</v>
      </c>
      <c r="L17" s="29">
        <f t="shared" si="7"/>
        <v>236631.34694006259</v>
      </c>
    </row>
    <row r="18" spans="1:12" s="19" customFormat="1" ht="14.25" customHeight="1" x14ac:dyDescent="0.2">
      <c r="A18" s="13"/>
      <c r="B18" s="14"/>
      <c r="C18" s="15"/>
      <c r="D18" s="15"/>
      <c r="E18" s="15"/>
      <c r="F18" s="16"/>
      <c r="G18" s="17"/>
      <c r="H18" s="18"/>
      <c r="I18" s="18"/>
      <c r="J18" s="18"/>
      <c r="K18" s="18"/>
      <c r="L18" s="18"/>
    </row>
    <row r="19" spans="1:12" ht="14.25" customHeight="1" x14ac:dyDescent="0.2">
      <c r="A19" s="40" t="s">
        <v>28</v>
      </c>
      <c r="B19" s="41"/>
      <c r="C19" s="41"/>
      <c r="D19" s="41"/>
      <c r="E19" s="41"/>
      <c r="F19" s="42"/>
      <c r="G19" s="27"/>
      <c r="H19" s="27"/>
      <c r="I19" s="27"/>
      <c r="J19" s="27"/>
      <c r="K19" s="27"/>
      <c r="L19" s="27"/>
    </row>
    <row r="20" spans="1:12" ht="14.25" customHeight="1" x14ac:dyDescent="0.2">
      <c r="A20" s="1"/>
      <c r="B20" s="1"/>
      <c r="C20" s="2" t="s">
        <v>57</v>
      </c>
      <c r="D20" s="2" t="s">
        <v>58</v>
      </c>
      <c r="E20" s="2" t="s">
        <v>59</v>
      </c>
      <c r="F20" s="2" t="s">
        <v>60</v>
      </c>
      <c r="G20" s="2" t="s">
        <v>61</v>
      </c>
      <c r="H20" s="2" t="s">
        <v>62</v>
      </c>
      <c r="I20" s="11" t="s">
        <v>63</v>
      </c>
      <c r="J20" s="2" t="s">
        <v>64</v>
      </c>
      <c r="K20" s="2" t="s">
        <v>68</v>
      </c>
      <c r="L20" s="2" t="s">
        <v>71</v>
      </c>
    </row>
    <row r="21" spans="1:12" ht="14.25" customHeight="1" x14ac:dyDescent="0.2">
      <c r="A21" s="20" t="s">
        <v>65</v>
      </c>
      <c r="B21" s="1"/>
      <c r="C21" s="1"/>
      <c r="D21" s="3" t="s">
        <v>1</v>
      </c>
      <c r="E21" s="3" t="s">
        <v>1</v>
      </c>
      <c r="F21" s="3" t="s">
        <v>1</v>
      </c>
      <c r="G21" s="3" t="s">
        <v>1</v>
      </c>
      <c r="H21" s="7">
        <v>3.2500000000000001E-2</v>
      </c>
      <c r="I21" s="7">
        <v>3.2500000000000001E-2</v>
      </c>
      <c r="J21" s="7">
        <v>3.2500000000000001E-2</v>
      </c>
      <c r="K21" s="7">
        <v>0.05</v>
      </c>
      <c r="L21" s="7">
        <v>4.4999999999999998E-2</v>
      </c>
    </row>
    <row r="22" spans="1:12" ht="14.25" customHeight="1" x14ac:dyDescent="0.2">
      <c r="A22" s="4" t="s">
        <v>17</v>
      </c>
      <c r="B22" s="5">
        <v>0.75</v>
      </c>
      <c r="C22" s="6" t="s">
        <v>18</v>
      </c>
      <c r="D22" s="6" t="s">
        <v>19</v>
      </c>
      <c r="E22" s="6" t="s">
        <v>20</v>
      </c>
      <c r="F22" s="6" t="s">
        <v>21</v>
      </c>
      <c r="G22" s="6" t="s">
        <v>22</v>
      </c>
      <c r="H22" s="8">
        <f>SUM(G22*3.25%)+G22</f>
        <v>190092.54250000001</v>
      </c>
      <c r="I22" s="8">
        <f>SUM(H22*3.25%)+H22</f>
        <v>196270.55013125</v>
      </c>
      <c r="J22" s="8">
        <f>SUM(I22*3.25%)+I22</f>
        <v>202649.34301051561</v>
      </c>
      <c r="K22" s="8">
        <f>SUM(J22*5%)+J22</f>
        <v>212781.81016104139</v>
      </c>
      <c r="L22" s="8">
        <f>SUM(K22*4.5%)+K22</f>
        <v>222356.99161828824</v>
      </c>
    </row>
    <row r="23" spans="1:12" ht="14.25" customHeight="1" x14ac:dyDescent="0.2">
      <c r="A23" s="4" t="s">
        <v>2</v>
      </c>
      <c r="B23" s="5">
        <v>0.2</v>
      </c>
      <c r="C23" s="6" t="s">
        <v>3</v>
      </c>
      <c r="D23" s="6" t="s">
        <v>23</v>
      </c>
      <c r="E23" s="6" t="s">
        <v>5</v>
      </c>
      <c r="F23" s="6" t="s">
        <v>6</v>
      </c>
      <c r="G23" s="6" t="s">
        <v>7</v>
      </c>
      <c r="H23" s="8">
        <f t="shared" ref="H23:J24" si="8">SUM(G23*3.25%)+G23</f>
        <v>50456.21</v>
      </c>
      <c r="I23" s="8">
        <f t="shared" si="8"/>
        <v>52096.036825000003</v>
      </c>
      <c r="J23" s="8">
        <f t="shared" si="8"/>
        <v>53789.158021812502</v>
      </c>
      <c r="K23" s="8">
        <f t="shared" ref="K23:K24" si="9">SUM(J23*5%)+J23</f>
        <v>56478.615922903125</v>
      </c>
      <c r="L23" s="8">
        <f t="shared" ref="L23:L24" si="10">SUM(K23*4.5%)+K23</f>
        <v>59020.153639433767</v>
      </c>
    </row>
    <row r="24" spans="1:12" ht="14.25" customHeight="1" x14ac:dyDescent="0.2">
      <c r="A24" s="4" t="s">
        <v>8</v>
      </c>
      <c r="B24" s="5">
        <v>0.05</v>
      </c>
      <c r="C24" s="6" t="s">
        <v>9</v>
      </c>
      <c r="D24" s="6" t="s">
        <v>24</v>
      </c>
      <c r="E24" s="6" t="s">
        <v>25</v>
      </c>
      <c r="F24" s="6" t="s">
        <v>26</v>
      </c>
      <c r="G24" s="6" t="s">
        <v>27</v>
      </c>
      <c r="H24" s="8">
        <f t="shared" si="8"/>
        <v>12320.8225</v>
      </c>
      <c r="I24" s="8">
        <f t="shared" si="8"/>
        <v>12721.24923125</v>
      </c>
      <c r="J24" s="8">
        <f t="shared" si="8"/>
        <v>13134.689831265625</v>
      </c>
      <c r="K24" s="8">
        <f t="shared" si="9"/>
        <v>13791.424322828907</v>
      </c>
      <c r="L24" s="8">
        <f t="shared" si="10"/>
        <v>14412.038417356207</v>
      </c>
    </row>
    <row r="25" spans="1:12" ht="14.25" customHeight="1" x14ac:dyDescent="0.2">
      <c r="A25" s="4" t="s">
        <v>14</v>
      </c>
      <c r="B25" s="1"/>
      <c r="C25" s="9" t="s">
        <v>43</v>
      </c>
      <c r="D25" s="9" t="s">
        <v>44</v>
      </c>
      <c r="E25" s="9" t="s">
        <v>45</v>
      </c>
      <c r="F25" s="9" t="s">
        <v>46</v>
      </c>
      <c r="G25" s="9" t="s">
        <v>47</v>
      </c>
      <c r="H25" s="10">
        <f>SUM(H22:H24)</f>
        <v>252869.57500000001</v>
      </c>
      <c r="I25" s="10">
        <f>SUM(I22:I24)</f>
        <v>261087.83618750001</v>
      </c>
      <c r="J25" s="10">
        <f>SUM(J22:J24)</f>
        <v>269573.19086359371</v>
      </c>
      <c r="K25" s="10">
        <f>SUM(K22:K24)</f>
        <v>283051.85040677339</v>
      </c>
      <c r="L25" s="10">
        <f>SUM(L22:L24)</f>
        <v>295789.18367507821</v>
      </c>
    </row>
    <row r="26" spans="1:12" ht="14.25" customHeight="1" x14ac:dyDescent="0.2">
      <c r="A26" s="28" t="s">
        <v>15</v>
      </c>
      <c r="B26" s="12"/>
      <c r="C26" s="29">
        <f t="shared" ref="C26:J26" si="11">SUM(C25*80%)</f>
        <v>172400</v>
      </c>
      <c r="D26" s="29">
        <f t="shared" si="11"/>
        <v>178003.20000000001</v>
      </c>
      <c r="E26" s="29">
        <f t="shared" si="11"/>
        <v>183788</v>
      </c>
      <c r="F26" s="29">
        <f t="shared" si="11"/>
        <v>189761.6</v>
      </c>
      <c r="G26" s="29">
        <f t="shared" si="11"/>
        <v>195928.80000000002</v>
      </c>
      <c r="H26" s="29">
        <f t="shared" si="11"/>
        <v>202295.66000000003</v>
      </c>
      <c r="I26" s="29">
        <f t="shared" si="11"/>
        <v>208870.26895000003</v>
      </c>
      <c r="J26" s="29">
        <f t="shared" si="11"/>
        <v>215658.55269087499</v>
      </c>
      <c r="K26" s="29">
        <f t="shared" ref="K26:L26" si="12">SUM(K25*80%)</f>
        <v>226441.48032541873</v>
      </c>
      <c r="L26" s="29">
        <f t="shared" si="12"/>
        <v>236631.34694006259</v>
      </c>
    </row>
    <row r="27" spans="1:12" ht="14.25" customHeight="1" x14ac:dyDescent="0.2">
      <c r="A27" s="40" t="s">
        <v>29</v>
      </c>
      <c r="B27" s="41"/>
      <c r="C27" s="41"/>
      <c r="D27" s="41"/>
      <c r="E27" s="41"/>
      <c r="F27" s="42"/>
      <c r="G27" s="27"/>
      <c r="H27" s="27"/>
      <c r="I27" s="27"/>
      <c r="J27" s="27"/>
      <c r="K27" s="27"/>
      <c r="L27" s="27"/>
    </row>
    <row r="28" spans="1:12" ht="14.25" customHeight="1" x14ac:dyDescent="0.2">
      <c r="A28" s="1"/>
      <c r="B28" s="1"/>
      <c r="C28" s="2" t="s">
        <v>57</v>
      </c>
      <c r="D28" s="2" t="s">
        <v>58</v>
      </c>
      <c r="E28" s="2" t="s">
        <v>59</v>
      </c>
      <c r="F28" s="2" t="s">
        <v>60</v>
      </c>
      <c r="G28" s="2" t="s">
        <v>61</v>
      </c>
      <c r="H28" s="2" t="s">
        <v>62</v>
      </c>
      <c r="I28" s="11" t="s">
        <v>63</v>
      </c>
      <c r="J28" s="2" t="s">
        <v>64</v>
      </c>
      <c r="K28" s="2" t="s">
        <v>68</v>
      </c>
      <c r="L28" s="2" t="s">
        <v>71</v>
      </c>
    </row>
    <row r="29" spans="1:12" ht="14.25" customHeight="1" x14ac:dyDescent="0.2">
      <c r="A29" s="20" t="s">
        <v>65</v>
      </c>
      <c r="B29" s="1"/>
      <c r="C29" s="1"/>
      <c r="D29" s="3" t="s">
        <v>1</v>
      </c>
      <c r="E29" s="3" t="s">
        <v>1</v>
      </c>
      <c r="F29" s="3" t="s">
        <v>1</v>
      </c>
      <c r="G29" s="3" t="s">
        <v>1</v>
      </c>
      <c r="H29" s="7">
        <v>3.2500000000000001E-2</v>
      </c>
      <c r="I29" s="7">
        <v>3.2500000000000001E-2</v>
      </c>
      <c r="J29" s="7">
        <v>3.2500000000000001E-2</v>
      </c>
      <c r="K29" s="7">
        <v>0.05</v>
      </c>
      <c r="L29" s="7">
        <v>4.4999999999999998E-2</v>
      </c>
    </row>
    <row r="30" spans="1:12" ht="14.25" customHeight="1" x14ac:dyDescent="0.2">
      <c r="A30" s="4" t="s">
        <v>30</v>
      </c>
      <c r="B30" s="5">
        <v>0.75</v>
      </c>
      <c r="C30" s="23">
        <v>269430</v>
      </c>
      <c r="D30" s="23">
        <v>278186</v>
      </c>
      <c r="E30" s="23">
        <v>287228</v>
      </c>
      <c r="F30" s="23">
        <v>296562</v>
      </c>
      <c r="G30" s="23">
        <v>306201</v>
      </c>
      <c r="H30" s="23">
        <f>SUM(G30*3.25%)+G30</f>
        <v>316152.53249999997</v>
      </c>
      <c r="I30" s="23">
        <f>SUM(H30*3.25%)+H30</f>
        <v>326427.48980624997</v>
      </c>
      <c r="J30" s="23">
        <f>SUM(I30*3.25%)+I30</f>
        <v>337036.38322495308</v>
      </c>
      <c r="K30" s="23">
        <f>SUM(J30*5%)+J30</f>
        <v>353888.20238620072</v>
      </c>
      <c r="L30" s="23">
        <f>SUM(K30*4.5%)+K30</f>
        <v>369813.17149357975</v>
      </c>
    </row>
    <row r="31" spans="1:12" ht="14.25" customHeight="1" x14ac:dyDescent="0.2">
      <c r="A31" s="4" t="s">
        <v>2</v>
      </c>
      <c r="B31" s="5">
        <v>0.2</v>
      </c>
      <c r="C31" s="23">
        <v>71850</v>
      </c>
      <c r="D31" s="23">
        <v>74185</v>
      </c>
      <c r="E31" s="23">
        <v>76596</v>
      </c>
      <c r="F31" s="23">
        <v>79086</v>
      </c>
      <c r="G31" s="23">
        <v>81656</v>
      </c>
      <c r="H31" s="23">
        <f t="shared" ref="H31:J32" si="13">SUM(G31*3.25%)+G31</f>
        <v>84309.82</v>
      </c>
      <c r="I31" s="23">
        <f t="shared" si="13"/>
        <v>87049.889150000003</v>
      </c>
      <c r="J31" s="23">
        <f t="shared" si="13"/>
        <v>89879.010547375001</v>
      </c>
      <c r="K31" s="23">
        <f t="shared" ref="K31:K32" si="14">SUM(J31*5%)+J31</f>
        <v>94372.961074743755</v>
      </c>
      <c r="L31" s="23">
        <f t="shared" ref="L31:L32" si="15">SUM(K31*4.5%)+K31</f>
        <v>98619.744323107225</v>
      </c>
    </row>
    <row r="32" spans="1:12" ht="14.25" customHeight="1" x14ac:dyDescent="0.2">
      <c r="A32" s="4" t="s">
        <v>8</v>
      </c>
      <c r="B32" s="5">
        <v>0.05</v>
      </c>
      <c r="C32" s="23">
        <v>17960</v>
      </c>
      <c r="D32" s="23">
        <v>18544</v>
      </c>
      <c r="E32" s="23">
        <v>19146</v>
      </c>
      <c r="F32" s="23">
        <v>19769</v>
      </c>
      <c r="G32" s="23">
        <v>20411</v>
      </c>
      <c r="H32" s="23">
        <f t="shared" si="13"/>
        <v>21074.357499999998</v>
      </c>
      <c r="I32" s="23">
        <f t="shared" si="13"/>
        <v>21759.27411875</v>
      </c>
      <c r="J32" s="23">
        <f t="shared" si="13"/>
        <v>22466.450527609373</v>
      </c>
      <c r="K32" s="23">
        <f t="shared" si="14"/>
        <v>23589.77305398984</v>
      </c>
      <c r="L32" s="23">
        <f t="shared" si="15"/>
        <v>24651.312841419382</v>
      </c>
    </row>
    <row r="33" spans="1:12" ht="14.25" customHeight="1" x14ac:dyDescent="0.2">
      <c r="A33" s="4" t="s">
        <v>14</v>
      </c>
      <c r="B33" s="1"/>
      <c r="C33" s="25" t="s">
        <v>52</v>
      </c>
      <c r="D33" s="25" t="s">
        <v>53</v>
      </c>
      <c r="E33" s="25" t="s">
        <v>54</v>
      </c>
      <c r="F33" s="25" t="s">
        <v>55</v>
      </c>
      <c r="G33" s="25" t="s">
        <v>56</v>
      </c>
      <c r="H33" s="25">
        <f>SUM(H30:H32)</f>
        <v>421536.70999999996</v>
      </c>
      <c r="I33" s="25">
        <f>SUM(I30:I32)</f>
        <v>435236.65307499998</v>
      </c>
      <c r="J33" s="25">
        <f>SUM(J30:J32)</f>
        <v>449381.84429993748</v>
      </c>
      <c r="K33" s="25">
        <f>SUM(K30:K32)</f>
        <v>471850.93651493435</v>
      </c>
      <c r="L33" s="25">
        <f>SUM(L30:L32)</f>
        <v>493084.22865810635</v>
      </c>
    </row>
    <row r="34" spans="1:12" ht="14.25" customHeight="1" x14ac:dyDescent="0.2">
      <c r="A34" s="28" t="s">
        <v>15</v>
      </c>
      <c r="B34" s="12"/>
      <c r="C34" s="29">
        <f t="shared" ref="C34:J34" si="16">SUM(C33*80%)</f>
        <v>287392</v>
      </c>
      <c r="D34" s="29">
        <f t="shared" si="16"/>
        <v>296732</v>
      </c>
      <c r="E34" s="29">
        <f t="shared" si="16"/>
        <v>306376</v>
      </c>
      <c r="F34" s="29">
        <f t="shared" si="16"/>
        <v>316333.60000000003</v>
      </c>
      <c r="G34" s="29">
        <f t="shared" si="16"/>
        <v>326614.40000000002</v>
      </c>
      <c r="H34" s="29">
        <f t="shared" si="16"/>
        <v>337229.36800000002</v>
      </c>
      <c r="I34" s="29">
        <f t="shared" si="16"/>
        <v>348189.32246</v>
      </c>
      <c r="J34" s="29">
        <f t="shared" si="16"/>
        <v>359505.47543995001</v>
      </c>
      <c r="K34" s="29">
        <f t="shared" ref="K34:L34" si="17">SUM(K33*80%)</f>
        <v>377480.74921194749</v>
      </c>
      <c r="L34" s="29">
        <f t="shared" si="17"/>
        <v>394467.38292648509</v>
      </c>
    </row>
    <row r="35" spans="1:12" s="19" customFormat="1" ht="14.25" customHeight="1" x14ac:dyDescent="0.2">
      <c r="A35" s="13"/>
      <c r="B35" s="14"/>
      <c r="C35" s="15"/>
      <c r="D35" s="15"/>
      <c r="E35" s="15"/>
      <c r="F35" s="16"/>
      <c r="G35" s="17"/>
      <c r="H35" s="18"/>
      <c r="I35" s="18"/>
      <c r="J35" s="18"/>
      <c r="K35" s="18"/>
      <c r="L35" s="18"/>
    </row>
    <row r="36" spans="1:12" ht="14.25" customHeight="1" x14ac:dyDescent="0.2">
      <c r="A36" s="40" t="s">
        <v>31</v>
      </c>
      <c r="B36" s="41"/>
      <c r="C36" s="41"/>
      <c r="D36" s="41"/>
      <c r="E36" s="41"/>
      <c r="F36" s="42"/>
      <c r="G36" s="27"/>
      <c r="H36" s="27"/>
      <c r="I36" s="27"/>
      <c r="J36" s="27"/>
      <c r="K36" s="27"/>
      <c r="L36" s="27"/>
    </row>
    <row r="37" spans="1:12" ht="14.25" customHeight="1" x14ac:dyDescent="0.2">
      <c r="A37" s="1"/>
      <c r="B37" s="1"/>
      <c r="C37" s="2" t="s">
        <v>57</v>
      </c>
      <c r="D37" s="2" t="s">
        <v>58</v>
      </c>
      <c r="E37" s="2" t="s">
        <v>59</v>
      </c>
      <c r="F37" s="2" t="s">
        <v>60</v>
      </c>
      <c r="G37" s="2" t="s">
        <v>61</v>
      </c>
      <c r="H37" s="2" t="s">
        <v>62</v>
      </c>
      <c r="I37" s="2" t="s">
        <v>63</v>
      </c>
      <c r="J37" s="2" t="s">
        <v>64</v>
      </c>
      <c r="K37" s="2" t="s">
        <v>68</v>
      </c>
      <c r="L37" s="2" t="s">
        <v>71</v>
      </c>
    </row>
    <row r="38" spans="1:12" ht="14.25" customHeight="1" x14ac:dyDescent="0.2">
      <c r="A38" s="20" t="s">
        <v>65</v>
      </c>
      <c r="B38" s="1"/>
      <c r="C38" s="1"/>
      <c r="D38" s="3" t="s">
        <v>1</v>
      </c>
      <c r="E38" s="3" t="s">
        <v>1</v>
      </c>
      <c r="F38" s="3" t="s">
        <v>1</v>
      </c>
      <c r="G38" s="3" t="s">
        <v>1</v>
      </c>
      <c r="H38" s="7">
        <v>3.2500000000000001E-2</v>
      </c>
      <c r="I38" s="7">
        <v>3.2500000000000001E-2</v>
      </c>
      <c r="J38" s="7">
        <v>3.2500000000000001E-2</v>
      </c>
      <c r="K38" s="7">
        <v>0.05</v>
      </c>
      <c r="L38" s="7">
        <v>4.4999999999999998E-2</v>
      </c>
    </row>
    <row r="39" spans="1:12" ht="14.25" customHeight="1" x14ac:dyDescent="0.2">
      <c r="A39" s="4" t="s">
        <v>32</v>
      </c>
      <c r="B39" s="5">
        <v>0.75</v>
      </c>
      <c r="C39" s="26" t="s">
        <v>33</v>
      </c>
      <c r="D39" s="23">
        <f t="shared" ref="D39:I39" si="18">SUM(C39*3.25%)+C39</f>
        <v>556388.4375</v>
      </c>
      <c r="E39" s="23">
        <f t="shared" si="18"/>
        <v>574471.06171875005</v>
      </c>
      <c r="F39" s="23">
        <f t="shared" si="18"/>
        <v>593141.37122460944</v>
      </c>
      <c r="G39" s="23">
        <f t="shared" si="18"/>
        <v>612418.46578940924</v>
      </c>
      <c r="H39" s="23">
        <f t="shared" si="18"/>
        <v>632322.0659275651</v>
      </c>
      <c r="I39" s="23">
        <f t="shared" si="18"/>
        <v>652872.53307021095</v>
      </c>
      <c r="J39" s="23">
        <f t="shared" ref="J39" si="19">SUM(I39*3.25%)+I39</f>
        <v>674090.89039499278</v>
      </c>
      <c r="K39" s="23">
        <f>SUM(J39*5%)+J39</f>
        <v>707795.43491474236</v>
      </c>
      <c r="L39" s="23">
        <f>SUM(K39*4.5%)+K39</f>
        <v>739646.22948590573</v>
      </c>
    </row>
    <row r="40" spans="1:12" ht="14.25" customHeight="1" x14ac:dyDescent="0.2">
      <c r="A40" s="4" t="s">
        <v>2</v>
      </c>
      <c r="B40" s="5">
        <v>0.2</v>
      </c>
      <c r="C40" s="26" t="s">
        <v>34</v>
      </c>
      <c r="D40" s="23">
        <f t="shared" ref="D40:E40" si="20">SUM(C40*3.25%)+C40</f>
        <v>148370.25</v>
      </c>
      <c r="E40" s="23">
        <f t="shared" si="20"/>
        <v>153192.28312499999</v>
      </c>
      <c r="F40" s="23">
        <f t="shared" ref="D40:J41" si="21">SUM(E40*3.25%)+E40</f>
        <v>158171.03232656248</v>
      </c>
      <c r="G40" s="23">
        <f t="shared" si="21"/>
        <v>163311.59087717577</v>
      </c>
      <c r="H40" s="23">
        <f t="shared" si="21"/>
        <v>168619.217580684</v>
      </c>
      <c r="I40" s="23">
        <f t="shared" si="21"/>
        <v>174099.34215205623</v>
      </c>
      <c r="J40" s="23">
        <f t="shared" si="21"/>
        <v>179757.57077199806</v>
      </c>
      <c r="K40" s="23">
        <f t="shared" ref="K40:K41" si="22">SUM(J40*5%)+J40</f>
        <v>188745.44931059796</v>
      </c>
      <c r="L40" s="23">
        <f t="shared" ref="L40:L41" si="23">SUM(K40*4.5%)+K40</f>
        <v>197238.99452957488</v>
      </c>
    </row>
    <row r="41" spans="1:12" ht="14.25" customHeight="1" x14ac:dyDescent="0.2">
      <c r="A41" s="4" t="s">
        <v>8</v>
      </c>
      <c r="B41" s="5">
        <v>0.05</v>
      </c>
      <c r="C41" s="26" t="s">
        <v>35</v>
      </c>
      <c r="D41" s="23">
        <f t="shared" si="21"/>
        <v>37092.5625</v>
      </c>
      <c r="E41" s="23">
        <f t="shared" si="21"/>
        <v>38298.070781249997</v>
      </c>
      <c r="F41" s="23">
        <f t="shared" si="21"/>
        <v>39542.758081640619</v>
      </c>
      <c r="G41" s="23">
        <f t="shared" si="21"/>
        <v>40827.897719293942</v>
      </c>
      <c r="H41" s="23">
        <f t="shared" si="21"/>
        <v>42154.804395170999</v>
      </c>
      <c r="I41" s="23">
        <f t="shared" si="21"/>
        <v>43524.835538014057</v>
      </c>
      <c r="J41" s="23">
        <f t="shared" si="21"/>
        <v>44939.392692999514</v>
      </c>
      <c r="K41" s="23">
        <f t="shared" si="22"/>
        <v>47186.362327649491</v>
      </c>
      <c r="L41" s="23">
        <f t="shared" si="23"/>
        <v>49309.748632393719</v>
      </c>
    </row>
    <row r="42" spans="1:12" ht="14.25" customHeight="1" x14ac:dyDescent="0.2">
      <c r="A42" s="4" t="s">
        <v>14</v>
      </c>
      <c r="B42" s="1"/>
      <c r="C42" s="24">
        <v>718500</v>
      </c>
      <c r="D42" s="25" t="s">
        <v>48</v>
      </c>
      <c r="E42" s="25" t="s">
        <v>49</v>
      </c>
      <c r="F42" s="25" t="s">
        <v>50</v>
      </c>
      <c r="G42" s="25" t="s">
        <v>51</v>
      </c>
      <c r="H42" s="25">
        <f>SUM(H39:H41)</f>
        <v>843096.08790342009</v>
      </c>
      <c r="I42" s="25">
        <f>SUM(I39:I41)</f>
        <v>870496.71076028119</v>
      </c>
      <c r="J42" s="25">
        <f>SUM(J39:J41)</f>
        <v>898787.85385999037</v>
      </c>
      <c r="K42" s="25">
        <f>SUM(K39:K41)</f>
        <v>943727.24655298982</v>
      </c>
      <c r="L42" s="25">
        <f>SUM(L39:L41)</f>
        <v>986194.97264787438</v>
      </c>
    </row>
    <row r="43" spans="1:12" ht="14.25" customHeight="1" x14ac:dyDescent="0.2">
      <c r="A43" s="28" t="s">
        <v>15</v>
      </c>
      <c r="B43" s="12"/>
      <c r="C43" s="29">
        <f t="shared" ref="C43:J43" si="24">SUM(C42*80%)</f>
        <v>574800</v>
      </c>
      <c r="D43" s="29">
        <f t="shared" si="24"/>
        <v>593480.80000000005</v>
      </c>
      <c r="E43" s="29">
        <f t="shared" si="24"/>
        <v>612768.80000000005</v>
      </c>
      <c r="F43" s="29">
        <f t="shared" si="24"/>
        <v>632684</v>
      </c>
      <c r="G43" s="29">
        <f t="shared" si="24"/>
        <v>653246.4</v>
      </c>
      <c r="H43" s="29">
        <f t="shared" si="24"/>
        <v>674476.8703227361</v>
      </c>
      <c r="I43" s="29">
        <f t="shared" si="24"/>
        <v>696397.36860822502</v>
      </c>
      <c r="J43" s="29">
        <f t="shared" si="24"/>
        <v>719030.28308799234</v>
      </c>
      <c r="K43" s="29">
        <f t="shared" ref="K43:L43" si="25">SUM(K42*80%)</f>
        <v>754981.79724239185</v>
      </c>
      <c r="L43" s="29">
        <f t="shared" si="25"/>
        <v>788955.97811829951</v>
      </c>
    </row>
    <row r="44" spans="1:12" s="19" customFormat="1" ht="14.25" customHeight="1" x14ac:dyDescent="0.2">
      <c r="A44" s="13"/>
      <c r="B44" s="14"/>
      <c r="C44" s="15"/>
      <c r="D44" s="15"/>
      <c r="E44" s="15"/>
      <c r="F44" s="16"/>
      <c r="G44" s="17"/>
      <c r="H44" s="18"/>
      <c r="I44" s="18"/>
      <c r="J44" s="18"/>
      <c r="K44" s="18"/>
      <c r="L44" s="18"/>
    </row>
    <row r="45" spans="1:12" ht="14.25" customHeight="1" x14ac:dyDescent="0.2">
      <c r="A45" s="40" t="s">
        <v>36</v>
      </c>
      <c r="B45" s="41"/>
      <c r="C45" s="41"/>
      <c r="D45" s="41"/>
      <c r="E45" s="41"/>
      <c r="F45" s="42"/>
      <c r="G45" s="27"/>
      <c r="H45" s="27"/>
      <c r="I45" s="27"/>
      <c r="J45" s="27"/>
      <c r="K45" s="27"/>
      <c r="L45" s="27"/>
    </row>
    <row r="46" spans="1:12" ht="14.25" customHeight="1" x14ac:dyDescent="0.2">
      <c r="A46" s="22" t="s">
        <v>66</v>
      </c>
      <c r="B46" s="1"/>
      <c r="C46" s="2" t="s">
        <v>57</v>
      </c>
      <c r="D46" s="2" t="s">
        <v>58</v>
      </c>
      <c r="E46" s="2" t="s">
        <v>59</v>
      </c>
      <c r="F46" s="2" t="s">
        <v>60</v>
      </c>
      <c r="G46" s="2" t="s">
        <v>61</v>
      </c>
      <c r="H46" s="2" t="s">
        <v>62</v>
      </c>
      <c r="I46" s="2" t="s">
        <v>63</v>
      </c>
      <c r="J46" s="2" t="s">
        <v>64</v>
      </c>
      <c r="K46" s="2" t="s">
        <v>68</v>
      </c>
      <c r="L46" s="2" t="s">
        <v>71</v>
      </c>
    </row>
    <row r="47" spans="1:12" ht="14.25" customHeight="1" x14ac:dyDescent="0.2">
      <c r="A47" s="20" t="s">
        <v>65</v>
      </c>
      <c r="B47" s="1"/>
      <c r="C47" s="1"/>
      <c r="D47" s="3" t="s">
        <v>1</v>
      </c>
      <c r="E47" s="3" t="s">
        <v>1</v>
      </c>
      <c r="F47" s="3" t="s">
        <v>1</v>
      </c>
      <c r="G47" s="3" t="s">
        <v>1</v>
      </c>
      <c r="H47" s="7">
        <v>3.2500000000000001E-2</v>
      </c>
      <c r="I47" s="7">
        <v>3.2500000000000001E-2</v>
      </c>
      <c r="J47" s="7">
        <v>3.2500000000000001E-2</v>
      </c>
      <c r="K47" s="7">
        <v>0.05</v>
      </c>
      <c r="L47" s="7">
        <v>4.4999999999999998E-2</v>
      </c>
    </row>
    <row r="48" spans="1:12" ht="14.25" customHeight="1" x14ac:dyDescent="0.2">
      <c r="A48" s="4" t="s">
        <v>37</v>
      </c>
      <c r="B48" s="5">
        <v>0.6</v>
      </c>
      <c r="C48" s="23">
        <v>243000</v>
      </c>
      <c r="D48" s="23">
        <f t="shared" ref="D48:F48" si="26">SUM(C48*3.25%)+C48</f>
        <v>250897.5</v>
      </c>
      <c r="E48" s="23">
        <f t="shared" si="26"/>
        <v>259051.66875000001</v>
      </c>
      <c r="F48" s="23">
        <f t="shared" si="26"/>
        <v>267470.84798437502</v>
      </c>
      <c r="G48" s="23">
        <f t="shared" ref="G48:J48" si="27">SUM(F48*3.25%)+F48</f>
        <v>276163.6505438672</v>
      </c>
      <c r="H48" s="23">
        <f t="shared" si="27"/>
        <v>285138.9691865429</v>
      </c>
      <c r="I48" s="23">
        <f t="shared" si="27"/>
        <v>294405.98568510555</v>
      </c>
      <c r="J48" s="23">
        <f t="shared" si="27"/>
        <v>303974.18021987146</v>
      </c>
      <c r="K48" s="23">
        <f>SUM(J48*5%)+J48</f>
        <v>319172.88923086505</v>
      </c>
      <c r="L48" s="23">
        <f>SUM(K48*4.5%)+K48</f>
        <v>333535.66924625396</v>
      </c>
    </row>
    <row r="49" spans="1:12" ht="14.25" customHeight="1" x14ac:dyDescent="0.2">
      <c r="A49" s="4" t="s">
        <v>2</v>
      </c>
      <c r="B49" s="5">
        <v>0.2</v>
      </c>
      <c r="C49" s="23">
        <v>81125</v>
      </c>
      <c r="D49" s="23">
        <f t="shared" ref="D49:J50" si="28">SUM(C49*3.25%)+C49</f>
        <v>83761.5625</v>
      </c>
      <c r="E49" s="23">
        <f t="shared" si="28"/>
        <v>86483.813281249997</v>
      </c>
      <c r="F49" s="23">
        <f t="shared" si="28"/>
        <v>89294.537212890617</v>
      </c>
      <c r="G49" s="23">
        <f t="shared" si="28"/>
        <v>92196.609672309569</v>
      </c>
      <c r="H49" s="23">
        <f t="shared" si="28"/>
        <v>95192.999486659624</v>
      </c>
      <c r="I49" s="23">
        <f t="shared" si="28"/>
        <v>98286.771969976064</v>
      </c>
      <c r="J49" s="23">
        <f t="shared" si="28"/>
        <v>101481.09205900028</v>
      </c>
      <c r="K49" s="23">
        <f t="shared" ref="K49:K50" si="29">SUM(J49*5%)+J49</f>
        <v>106555.14666195029</v>
      </c>
      <c r="L49" s="23">
        <f t="shared" ref="L49:L50" si="30">SUM(K49*4.5%)+K49</f>
        <v>111350.12826173805</v>
      </c>
    </row>
    <row r="50" spans="1:12" ht="14.25" customHeight="1" x14ac:dyDescent="0.2">
      <c r="A50" s="4" t="s">
        <v>8</v>
      </c>
      <c r="B50" s="5">
        <v>0.2</v>
      </c>
      <c r="C50" s="23">
        <v>81125</v>
      </c>
      <c r="D50" s="23">
        <f t="shared" si="28"/>
        <v>83761.5625</v>
      </c>
      <c r="E50" s="23">
        <f t="shared" si="28"/>
        <v>86483.813281249997</v>
      </c>
      <c r="F50" s="23">
        <f t="shared" si="28"/>
        <v>89294.537212890617</v>
      </c>
      <c r="G50" s="23">
        <f t="shared" si="28"/>
        <v>92196.609672309569</v>
      </c>
      <c r="H50" s="23">
        <f t="shared" si="28"/>
        <v>95192.999486659624</v>
      </c>
      <c r="I50" s="23">
        <f t="shared" si="28"/>
        <v>98286.771969976064</v>
      </c>
      <c r="J50" s="23">
        <f t="shared" si="28"/>
        <v>101481.09205900028</v>
      </c>
      <c r="K50" s="23">
        <f t="shared" si="29"/>
        <v>106555.14666195029</v>
      </c>
      <c r="L50" s="23">
        <f t="shared" si="30"/>
        <v>111350.12826173805</v>
      </c>
    </row>
    <row r="51" spans="1:12" ht="14.25" customHeight="1" x14ac:dyDescent="0.2">
      <c r="A51" s="4" t="s">
        <v>14</v>
      </c>
      <c r="B51" s="1"/>
      <c r="C51" s="24">
        <v>405250</v>
      </c>
      <c r="D51" s="25">
        <f t="shared" ref="D51:J51" si="31">SUM(D48:D50)</f>
        <v>418420.625</v>
      </c>
      <c r="E51" s="25">
        <f t="shared" si="31"/>
        <v>432019.29531250003</v>
      </c>
      <c r="F51" s="25">
        <f t="shared" si="31"/>
        <v>446059.92241015629</v>
      </c>
      <c r="G51" s="25">
        <f t="shared" si="31"/>
        <v>460556.86988848634</v>
      </c>
      <c r="H51" s="25">
        <f t="shared" si="31"/>
        <v>475524.96815986221</v>
      </c>
      <c r="I51" s="25">
        <f t="shared" si="31"/>
        <v>490979.52962505771</v>
      </c>
      <c r="J51" s="25">
        <f t="shared" si="31"/>
        <v>506936.36433787202</v>
      </c>
      <c r="K51" s="25">
        <f t="shared" ref="K51:L51" si="32">SUM(K48:K50)</f>
        <v>532283.1825547656</v>
      </c>
      <c r="L51" s="25">
        <f t="shared" si="32"/>
        <v>556235.92576973001</v>
      </c>
    </row>
    <row r="52" spans="1:12" ht="14.25" customHeight="1" x14ac:dyDescent="0.2">
      <c r="A52" s="28" t="s">
        <v>15</v>
      </c>
      <c r="B52" s="12"/>
      <c r="C52" s="29">
        <f t="shared" ref="C52:J52" si="33">SUM(C51*80%)</f>
        <v>324200</v>
      </c>
      <c r="D52" s="29">
        <f t="shared" si="33"/>
        <v>334736.5</v>
      </c>
      <c r="E52" s="29">
        <f t="shared" si="33"/>
        <v>345615.43625000003</v>
      </c>
      <c r="F52" s="29">
        <f t="shared" si="33"/>
        <v>356847.93792812503</v>
      </c>
      <c r="G52" s="29">
        <f t="shared" si="33"/>
        <v>368445.49591078912</v>
      </c>
      <c r="H52" s="29">
        <f t="shared" si="33"/>
        <v>380419.9745278898</v>
      </c>
      <c r="I52" s="29">
        <f t="shared" si="33"/>
        <v>392783.62370004621</v>
      </c>
      <c r="J52" s="29">
        <f t="shared" si="33"/>
        <v>405549.09147029766</v>
      </c>
      <c r="K52" s="29">
        <f t="shared" ref="K52:L52" si="34">SUM(K51*80%)</f>
        <v>425826.54604381253</v>
      </c>
      <c r="L52" s="29">
        <f t="shared" si="34"/>
        <v>444988.74061578402</v>
      </c>
    </row>
    <row r="54" spans="1:12" x14ac:dyDescent="0.2">
      <c r="A54" s="40" t="s">
        <v>36</v>
      </c>
      <c r="B54" s="41"/>
      <c r="C54" s="41"/>
      <c r="D54" s="41"/>
      <c r="E54" s="41"/>
      <c r="F54" s="42"/>
      <c r="G54" s="27"/>
      <c r="H54" s="27"/>
      <c r="I54" s="27"/>
      <c r="J54" s="27"/>
      <c r="K54" s="27"/>
      <c r="L54" s="27"/>
    </row>
    <row r="55" spans="1:12" x14ac:dyDescent="0.2">
      <c r="A55" s="22" t="s">
        <v>67</v>
      </c>
      <c r="B55" s="1"/>
      <c r="C55" s="2" t="s">
        <v>57</v>
      </c>
      <c r="D55" s="2" t="s">
        <v>58</v>
      </c>
      <c r="E55" s="2" t="s">
        <v>59</v>
      </c>
      <c r="F55" s="2" t="s">
        <v>60</v>
      </c>
      <c r="G55" s="2" t="s">
        <v>61</v>
      </c>
      <c r="H55" s="2" t="s">
        <v>62</v>
      </c>
      <c r="I55" s="2" t="s">
        <v>63</v>
      </c>
      <c r="J55" s="2" t="s">
        <v>64</v>
      </c>
      <c r="K55" s="2" t="s">
        <v>68</v>
      </c>
      <c r="L55" s="2" t="s">
        <v>71</v>
      </c>
    </row>
    <row r="56" spans="1:12" x14ac:dyDescent="0.2">
      <c r="A56" s="20" t="s">
        <v>65</v>
      </c>
      <c r="B56" s="1"/>
      <c r="C56" s="1"/>
      <c r="D56" s="3"/>
      <c r="E56" s="3"/>
      <c r="F56" s="3"/>
      <c r="G56" s="3"/>
      <c r="H56" s="7">
        <v>3.2500000000000001E-2</v>
      </c>
      <c r="I56" s="7">
        <v>3.2500000000000001E-2</v>
      </c>
      <c r="J56" s="7">
        <v>3.2500000000000001E-2</v>
      </c>
      <c r="K56" s="7">
        <v>0.05</v>
      </c>
      <c r="L56" s="7">
        <v>4.4999999999999998E-2</v>
      </c>
    </row>
    <row r="57" spans="1:12" x14ac:dyDescent="0.2">
      <c r="A57" s="33" t="s">
        <v>70</v>
      </c>
      <c r="B57" s="5">
        <v>0.6</v>
      </c>
      <c r="C57" s="21"/>
      <c r="D57" s="8"/>
      <c r="E57" s="8"/>
      <c r="F57" s="8"/>
      <c r="G57" s="8"/>
      <c r="H57" s="8">
        <v>156203</v>
      </c>
      <c r="I57" s="8">
        <f t="shared" ref="I57:J57" si="35">SUM(H57*3.25%)+H57</f>
        <v>161279.5975</v>
      </c>
      <c r="J57" s="8">
        <f t="shared" si="35"/>
        <v>166521.18441875</v>
      </c>
      <c r="K57" s="8">
        <f>SUM(J57*5%)+J57</f>
        <v>174847.24363968748</v>
      </c>
      <c r="L57" s="8">
        <f>SUM(K57*4.5%)+K57</f>
        <v>182715.36960347343</v>
      </c>
    </row>
    <row r="58" spans="1:12" x14ac:dyDescent="0.2">
      <c r="A58" s="4" t="s">
        <v>2</v>
      </c>
      <c r="B58" s="5">
        <v>0.2</v>
      </c>
      <c r="C58" s="21"/>
      <c r="D58" s="8"/>
      <c r="E58" s="8"/>
      <c r="F58" s="8"/>
      <c r="G58" s="8"/>
      <c r="H58" s="8">
        <v>52068</v>
      </c>
      <c r="I58" s="8">
        <f>SUM(H59*3.25%)+H59</f>
        <v>53760.21</v>
      </c>
      <c r="J58" s="8">
        <f t="shared" ref="J58" si="36">SUM(I58*3.25%)+I58</f>
        <v>55507.416825</v>
      </c>
      <c r="K58" s="8">
        <f t="shared" ref="K58:K59" si="37">SUM(J58*5%)+J58</f>
        <v>58282.787666249998</v>
      </c>
      <c r="L58" s="8">
        <f t="shared" ref="L58:L59" si="38">SUM(K58*4.5%)+K58</f>
        <v>60905.513111231252</v>
      </c>
    </row>
    <row r="59" spans="1:12" ht="25.5" x14ac:dyDescent="0.2">
      <c r="A59" s="4" t="s">
        <v>8</v>
      </c>
      <c r="B59" s="5">
        <v>0.2</v>
      </c>
      <c r="C59" s="21"/>
      <c r="D59" s="8"/>
      <c r="E59" s="8"/>
      <c r="F59" s="8"/>
      <c r="G59" s="8"/>
      <c r="H59" s="8">
        <v>52068</v>
      </c>
      <c r="I59" s="8">
        <f>SUM(H59*3.25%)+H59</f>
        <v>53760.21</v>
      </c>
      <c r="J59" s="8">
        <f t="shared" ref="J59" si="39">SUM(I59*3.25%)+I59</f>
        <v>55507.416825</v>
      </c>
      <c r="K59" s="8">
        <f t="shared" si="37"/>
        <v>58282.787666249998</v>
      </c>
      <c r="L59" s="8">
        <f t="shared" si="38"/>
        <v>60905.513111231252</v>
      </c>
    </row>
    <row r="60" spans="1:12" x14ac:dyDescent="0.2">
      <c r="A60" s="4" t="s">
        <v>14</v>
      </c>
      <c r="B60" s="1"/>
      <c r="C60" s="9"/>
      <c r="D60" s="10"/>
      <c r="E60" s="10"/>
      <c r="F60" s="10"/>
      <c r="G60" s="10"/>
      <c r="H60" s="10">
        <v>260338</v>
      </c>
      <c r="I60" s="10">
        <f>SUM(I57:I59)</f>
        <v>268800.01750000002</v>
      </c>
      <c r="J60" s="10">
        <f>SUM(J57:J59)</f>
        <v>277536.01806874998</v>
      </c>
      <c r="K60" s="10">
        <f>SUM(K57:K59)</f>
        <v>291412.81897218747</v>
      </c>
      <c r="L60" s="10">
        <f>SUM(L57:L59)</f>
        <v>304526.39582593594</v>
      </c>
    </row>
    <row r="61" spans="1:12" x14ac:dyDescent="0.2">
      <c r="A61" s="28" t="s">
        <v>15</v>
      </c>
      <c r="B61" s="12"/>
      <c r="C61" s="30">
        <f t="shared" ref="C61:J61" si="40">SUM(C60*80%)</f>
        <v>0</v>
      </c>
      <c r="D61" s="29">
        <f t="shared" si="40"/>
        <v>0</v>
      </c>
      <c r="E61" s="29">
        <f t="shared" si="40"/>
        <v>0</v>
      </c>
      <c r="F61" s="29">
        <f t="shared" si="40"/>
        <v>0</v>
      </c>
      <c r="G61" s="29">
        <f t="shared" si="40"/>
        <v>0</v>
      </c>
      <c r="H61" s="29">
        <f t="shared" si="40"/>
        <v>208270.40000000002</v>
      </c>
      <c r="I61" s="29">
        <f t="shared" si="40"/>
        <v>215040.01400000002</v>
      </c>
      <c r="J61" s="29">
        <f t="shared" si="40"/>
        <v>222028.81445499999</v>
      </c>
      <c r="K61" s="29">
        <f t="shared" ref="K61:L61" si="41">SUM(K60*80%)</f>
        <v>233130.25517774999</v>
      </c>
      <c r="L61" s="29">
        <f t="shared" si="41"/>
        <v>243621.11666074875</v>
      </c>
    </row>
    <row r="64" spans="1:12" x14ac:dyDescent="0.2">
      <c r="A64" s="31" t="s">
        <v>72</v>
      </c>
    </row>
    <row r="65" spans="1:1" x14ac:dyDescent="0.2">
      <c r="A65" s="31" t="s">
        <v>73</v>
      </c>
    </row>
  </sheetData>
  <mergeCells count="8">
    <mergeCell ref="A1:K1"/>
    <mergeCell ref="A54:F54"/>
    <mergeCell ref="A36:F36"/>
    <mergeCell ref="A45:F45"/>
    <mergeCell ref="A2:F2"/>
    <mergeCell ref="A10:F10"/>
    <mergeCell ref="A19:F19"/>
    <mergeCell ref="A27:F27"/>
  </mergeCells>
  <phoneticPr fontId="8" type="noConversion"/>
  <pageMargins left="0.7" right="0.7" top="0.75" bottom="0.75" header="0.3" footer="0.3"/>
  <pageSetup paperSize="5" fitToHeight="0" orientation="landscape" verticalDpi="1200" r:id="rId1"/>
  <ignoredErrors>
    <ignoredError sqref="D4:G4 A10:G10 A5:G7 B38:G38 A37:B37 A45:G45 A39:C41 A42:B42 D42:G42 A51:B51 A48:B48 A22:G25 A20:B20 A28:B28 A19:G19 A27:G27 B21:G21 A13:G16 B12:G12 B29:G29 B47:G47 A36:G36 A33:G33 A43:B43 A52:B52 B46 A50:B50 A49:B49 A8:B8 A17:B17 A26:B26 A34:B34 A30:B30 A31:B31 A32:B32 A11:B11" numberStoredAsText="1"/>
    <ignoredError sqref="H7" formulaRange="1"/>
    <ignoredError sqref="D40:E40 I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0349-03EA-4EF3-B695-480EF8CA6511}">
  <sheetPr>
    <pageSetUpPr fitToPage="1"/>
  </sheetPr>
  <dimension ref="A1:H66"/>
  <sheetViews>
    <sheetView tabSelected="1" topLeftCell="A32" workbookViewId="0">
      <selection activeCell="K59" sqref="K59"/>
    </sheetView>
  </sheetViews>
  <sheetFormatPr baseColWidth="10" defaultColWidth="9.5" defaultRowHeight="12.75" x14ac:dyDescent="0.2"/>
  <cols>
    <col min="1" max="1" width="48.1640625" customWidth="1"/>
    <col min="2" max="2" width="5.33203125" customWidth="1"/>
    <col min="3" max="3" width="10.5" customWidth="1"/>
    <col min="4" max="4" width="13.6640625" customWidth="1"/>
    <col min="5" max="5" width="13.83203125" customWidth="1"/>
    <col min="6" max="6" width="11" customWidth="1"/>
    <col min="7" max="8" width="11.6640625" customWidth="1"/>
  </cols>
  <sheetData>
    <row r="1" spans="1:8" ht="21" customHeight="1" x14ac:dyDescent="0.2">
      <c r="A1" s="38" t="s">
        <v>79</v>
      </c>
      <c r="B1" s="38"/>
      <c r="C1" s="38"/>
      <c r="D1" s="38"/>
      <c r="E1" s="38"/>
      <c r="F1" s="38"/>
      <c r="G1" s="38"/>
      <c r="H1" s="38"/>
    </row>
    <row r="2" spans="1:8" ht="14.25" customHeight="1" x14ac:dyDescent="0.2">
      <c r="A2" s="40" t="s">
        <v>0</v>
      </c>
      <c r="B2" s="41"/>
      <c r="C2" s="27"/>
      <c r="D2" s="27"/>
      <c r="E2" s="27"/>
      <c r="F2" s="27"/>
      <c r="G2" s="27"/>
      <c r="H2" s="27"/>
    </row>
    <row r="3" spans="1:8" ht="14.25" customHeight="1" x14ac:dyDescent="0.2">
      <c r="A3" s="1"/>
      <c r="B3" s="1"/>
      <c r="C3" s="2" t="s">
        <v>62</v>
      </c>
      <c r="D3" s="11" t="s">
        <v>63</v>
      </c>
      <c r="E3" s="2" t="s">
        <v>64</v>
      </c>
      <c r="F3" s="2" t="s">
        <v>69</v>
      </c>
      <c r="G3" s="2" t="s">
        <v>71</v>
      </c>
      <c r="H3" s="2" t="s">
        <v>78</v>
      </c>
    </row>
    <row r="4" spans="1:8" ht="14.25" customHeight="1" x14ac:dyDescent="0.2">
      <c r="A4" s="20" t="s">
        <v>65</v>
      </c>
      <c r="B4" s="1"/>
      <c r="C4" s="7">
        <v>3.2500000000000001E-2</v>
      </c>
      <c r="D4" s="7">
        <v>3.2500000000000001E-2</v>
      </c>
      <c r="E4" s="7">
        <v>3.2500000000000001E-2</v>
      </c>
      <c r="F4" s="7">
        <v>0.05</v>
      </c>
      <c r="G4" s="7">
        <v>4.4999999999999998E-2</v>
      </c>
      <c r="H4" s="32">
        <v>4.4999999999999998E-2</v>
      </c>
    </row>
    <row r="5" spans="1:8" ht="14.25" customHeight="1" x14ac:dyDescent="0.2">
      <c r="A5" s="4" t="s">
        <v>2</v>
      </c>
      <c r="B5" s="5">
        <v>0.8</v>
      </c>
      <c r="C5" s="8">
        <v>50456</v>
      </c>
      <c r="D5" s="8">
        <f t="shared" ref="D5:E6" si="0">SUM(C5*3.25%)+C5</f>
        <v>52095.82</v>
      </c>
      <c r="E5" s="8">
        <f t="shared" si="0"/>
        <v>53788.934150000001</v>
      </c>
      <c r="F5" s="8">
        <f>SUM(E5*5%)+E5</f>
        <v>56478.3808575</v>
      </c>
      <c r="G5" s="8">
        <f>SUM(F5*4.5%)+F5</f>
        <v>59019.907996087502</v>
      </c>
      <c r="H5" s="8">
        <f>SUM(G5*4.5%)+G5</f>
        <v>61675.803855911443</v>
      </c>
    </row>
    <row r="6" spans="1:8" ht="14.25" customHeight="1" x14ac:dyDescent="0.2">
      <c r="A6" s="4" t="s">
        <v>8</v>
      </c>
      <c r="B6" s="5">
        <v>0.2</v>
      </c>
      <c r="C6" s="8">
        <v>12318</v>
      </c>
      <c r="D6" s="8">
        <f t="shared" si="0"/>
        <v>12718.334999999999</v>
      </c>
      <c r="E6" s="8">
        <f t="shared" si="0"/>
        <v>13131.680887499999</v>
      </c>
      <c r="F6" s="8">
        <f>SUM(E6*5%)+E6</f>
        <v>13788.264931874999</v>
      </c>
      <c r="G6" s="8">
        <f>SUM(F6*4.5%)+F6</f>
        <v>14408.736853809374</v>
      </c>
      <c r="H6" s="8">
        <f>SUM(G6*4.5%)+G6</f>
        <v>15057.130012230797</v>
      </c>
    </row>
    <row r="7" spans="1:8" ht="14.25" customHeight="1" x14ac:dyDescent="0.2">
      <c r="A7" s="4" t="s">
        <v>14</v>
      </c>
      <c r="B7" s="1"/>
      <c r="C7" s="10">
        <f t="shared" ref="C7:H7" si="1">SUM(C5:C6)</f>
        <v>62774</v>
      </c>
      <c r="D7" s="10">
        <f t="shared" si="1"/>
        <v>64814.154999999999</v>
      </c>
      <c r="E7" s="10">
        <f t="shared" si="1"/>
        <v>66920.6150375</v>
      </c>
      <c r="F7" s="10">
        <f t="shared" si="1"/>
        <v>70266.645789375005</v>
      </c>
      <c r="G7" s="10">
        <f t="shared" si="1"/>
        <v>73428.644849896882</v>
      </c>
      <c r="H7" s="10">
        <f t="shared" si="1"/>
        <v>76732.933868142238</v>
      </c>
    </row>
    <row r="8" spans="1:8" ht="14.25" customHeight="1" x14ac:dyDescent="0.2">
      <c r="A8" s="28" t="s">
        <v>15</v>
      </c>
      <c r="B8" s="12"/>
      <c r="C8" s="29">
        <f t="shared" ref="C8:G8" si="2">SUM(C7*80%)</f>
        <v>50219.200000000004</v>
      </c>
      <c r="D8" s="29">
        <f t="shared" si="2"/>
        <v>51851.324000000001</v>
      </c>
      <c r="E8" s="29">
        <f t="shared" si="2"/>
        <v>53536.492030000001</v>
      </c>
      <c r="F8" s="29">
        <f t="shared" si="2"/>
        <v>56213.316631500005</v>
      </c>
      <c r="G8" s="29">
        <f t="shared" si="2"/>
        <v>58742.915879917506</v>
      </c>
      <c r="H8" s="29">
        <f t="shared" ref="H8" si="3">SUM(H7*80%)</f>
        <v>61386.347094513796</v>
      </c>
    </row>
    <row r="9" spans="1:8" s="19" customFormat="1" ht="14.25" customHeight="1" x14ac:dyDescent="0.2">
      <c r="A9" s="13"/>
      <c r="B9" s="14"/>
      <c r="C9" s="18"/>
      <c r="D9" s="18"/>
      <c r="E9" s="18"/>
      <c r="F9" s="18"/>
      <c r="G9" s="18"/>
      <c r="H9" s="18"/>
    </row>
    <row r="10" spans="1:8" ht="14.25" customHeight="1" x14ac:dyDescent="0.2">
      <c r="A10" s="40" t="s">
        <v>16</v>
      </c>
      <c r="B10" s="41"/>
      <c r="C10" s="27"/>
      <c r="D10" s="27"/>
      <c r="E10" s="27"/>
      <c r="F10" s="27"/>
      <c r="G10" s="27"/>
      <c r="H10" s="27"/>
    </row>
    <row r="11" spans="1:8" ht="14.25" customHeight="1" x14ac:dyDescent="0.2">
      <c r="A11" s="1"/>
      <c r="B11" s="1"/>
      <c r="C11" s="2" t="s">
        <v>62</v>
      </c>
      <c r="D11" s="11" t="s">
        <v>63</v>
      </c>
      <c r="E11" s="2" t="s">
        <v>64</v>
      </c>
      <c r="F11" s="2" t="s">
        <v>68</v>
      </c>
      <c r="G11" s="2" t="s">
        <v>71</v>
      </c>
      <c r="H11" s="2" t="s">
        <v>78</v>
      </c>
    </row>
    <row r="12" spans="1:8" ht="14.25" customHeight="1" x14ac:dyDescent="0.2">
      <c r="A12" s="20" t="s">
        <v>65</v>
      </c>
      <c r="B12" s="1"/>
      <c r="C12" s="7">
        <v>3.2500000000000001E-2</v>
      </c>
      <c r="D12" s="7">
        <v>3.2500000000000001E-2</v>
      </c>
      <c r="E12" s="7">
        <v>3.2500000000000001E-2</v>
      </c>
      <c r="F12" s="7">
        <v>0.05</v>
      </c>
      <c r="G12" s="7">
        <v>4.4999999999999998E-2</v>
      </c>
      <c r="H12" s="32">
        <v>4.4999999999999998E-2</v>
      </c>
    </row>
    <row r="13" spans="1:8" ht="14.25" customHeight="1" x14ac:dyDescent="0.2">
      <c r="A13" s="4" t="s">
        <v>17</v>
      </c>
      <c r="B13" s="5">
        <v>0.75</v>
      </c>
      <c r="C13" s="8">
        <v>190093</v>
      </c>
      <c r="D13" s="8">
        <f>SUM(C13*3.25%)+C13</f>
        <v>196271.02249999999</v>
      </c>
      <c r="E13" s="8">
        <f>SUM(D13*3.25%)+D13</f>
        <v>202649.83073125</v>
      </c>
      <c r="F13" s="8">
        <f>SUM(E13*5%)+E13</f>
        <v>212782.3222678125</v>
      </c>
      <c r="G13" s="8">
        <f>SUM(F13*4.5%)+F13</f>
        <v>222357.52676986405</v>
      </c>
      <c r="H13" s="8">
        <f>SUM(G13*4.5%)+G13</f>
        <v>232363.61547450794</v>
      </c>
    </row>
    <row r="14" spans="1:8" ht="14.25" customHeight="1" x14ac:dyDescent="0.2">
      <c r="A14" s="4" t="s">
        <v>2</v>
      </c>
      <c r="B14" s="5">
        <v>0.2</v>
      </c>
      <c r="C14" s="8">
        <v>50456</v>
      </c>
      <c r="D14" s="8">
        <f t="shared" ref="D14:E15" si="4">SUM(C14*3.25%)+C14</f>
        <v>52095.82</v>
      </c>
      <c r="E14" s="8">
        <f t="shared" si="4"/>
        <v>53788.934150000001</v>
      </c>
      <c r="F14" s="8">
        <f t="shared" ref="F14:F15" si="5">SUM(E14*5%)+E14</f>
        <v>56478.3808575</v>
      </c>
      <c r="G14" s="8">
        <f t="shared" ref="G14:H15" si="6">SUM(F14*4.5%)+F14</f>
        <v>59019.907996087502</v>
      </c>
      <c r="H14" s="8">
        <f t="shared" si="6"/>
        <v>61675.803855911443</v>
      </c>
    </row>
    <row r="15" spans="1:8" ht="14.25" customHeight="1" x14ac:dyDescent="0.2">
      <c r="A15" s="4" t="s">
        <v>8</v>
      </c>
      <c r="B15" s="5">
        <v>0.05</v>
      </c>
      <c r="C15" s="8">
        <v>12321</v>
      </c>
      <c r="D15" s="8">
        <f t="shared" si="4"/>
        <v>12721.432500000001</v>
      </c>
      <c r="E15" s="8">
        <f t="shared" si="4"/>
        <v>13134.879056250002</v>
      </c>
      <c r="F15" s="8">
        <f t="shared" si="5"/>
        <v>13791.623009062501</v>
      </c>
      <c r="G15" s="8">
        <f t="shared" si="6"/>
        <v>14412.246044470314</v>
      </c>
      <c r="H15" s="8">
        <f t="shared" si="6"/>
        <v>15060.797116471478</v>
      </c>
    </row>
    <row r="16" spans="1:8" ht="14.25" customHeight="1" x14ac:dyDescent="0.2">
      <c r="A16" s="4" t="s">
        <v>14</v>
      </c>
      <c r="B16" s="1"/>
      <c r="C16" s="10">
        <f t="shared" ref="C16:H16" si="7">SUM(C13:C15)</f>
        <v>252870</v>
      </c>
      <c r="D16" s="10">
        <f t="shared" si="7"/>
        <v>261088.27499999999</v>
      </c>
      <c r="E16" s="10">
        <f t="shared" si="7"/>
        <v>269573.64393749996</v>
      </c>
      <c r="F16" s="10">
        <f t="shared" si="7"/>
        <v>283052.32613437501</v>
      </c>
      <c r="G16" s="10">
        <f t="shared" si="7"/>
        <v>295789.68081042182</v>
      </c>
      <c r="H16" s="10">
        <f t="shared" si="7"/>
        <v>309100.21644689084</v>
      </c>
    </row>
    <row r="17" spans="1:8" ht="14.25" customHeight="1" x14ac:dyDescent="0.2">
      <c r="A17" s="28" t="s">
        <v>15</v>
      </c>
      <c r="B17" s="12"/>
      <c r="C17" s="29">
        <f t="shared" ref="C17:G17" si="8">SUM(C16*80%)</f>
        <v>202296</v>
      </c>
      <c r="D17" s="29">
        <f t="shared" si="8"/>
        <v>208870.62</v>
      </c>
      <c r="E17" s="29">
        <f t="shared" si="8"/>
        <v>215658.91514999999</v>
      </c>
      <c r="F17" s="29">
        <f t="shared" si="8"/>
        <v>226441.86090750003</v>
      </c>
      <c r="G17" s="29">
        <f t="shared" si="8"/>
        <v>236631.74464833748</v>
      </c>
      <c r="H17" s="29">
        <f t="shared" ref="H17" si="9">SUM(H16*80%)</f>
        <v>247280.17315751268</v>
      </c>
    </row>
    <row r="18" spans="1:8" s="19" customFormat="1" ht="14.25" customHeight="1" x14ac:dyDescent="0.2">
      <c r="A18" s="13"/>
      <c r="B18" s="14"/>
      <c r="C18" s="18"/>
      <c r="D18" s="18"/>
      <c r="E18" s="18"/>
      <c r="F18" s="18"/>
      <c r="G18" s="18"/>
      <c r="H18" s="18"/>
    </row>
    <row r="19" spans="1:8" ht="14.25" customHeight="1" x14ac:dyDescent="0.2">
      <c r="A19" s="40" t="s">
        <v>28</v>
      </c>
      <c r="B19" s="41"/>
      <c r="C19" s="27"/>
      <c r="D19" s="27"/>
      <c r="E19" s="27"/>
      <c r="F19" s="27"/>
      <c r="G19" s="27"/>
      <c r="H19" s="27"/>
    </row>
    <row r="20" spans="1:8" ht="14.25" customHeight="1" x14ac:dyDescent="0.2">
      <c r="A20" s="1"/>
      <c r="B20" s="1"/>
      <c r="C20" s="2" t="s">
        <v>62</v>
      </c>
      <c r="D20" s="11" t="s">
        <v>63</v>
      </c>
      <c r="E20" s="2" t="s">
        <v>64</v>
      </c>
      <c r="F20" s="2" t="s">
        <v>68</v>
      </c>
      <c r="G20" s="2" t="s">
        <v>71</v>
      </c>
      <c r="H20" s="2" t="s">
        <v>78</v>
      </c>
    </row>
    <row r="21" spans="1:8" ht="14.25" customHeight="1" x14ac:dyDescent="0.2">
      <c r="A21" s="20" t="s">
        <v>65</v>
      </c>
      <c r="B21" s="1"/>
      <c r="C21" s="7">
        <v>3.2500000000000001E-2</v>
      </c>
      <c r="D21" s="7">
        <v>3.2500000000000001E-2</v>
      </c>
      <c r="E21" s="7">
        <v>3.2500000000000001E-2</v>
      </c>
      <c r="F21" s="7">
        <v>0.05</v>
      </c>
      <c r="G21" s="7">
        <v>4.4999999999999998E-2</v>
      </c>
      <c r="H21" s="32">
        <v>4.4999999999999998E-2</v>
      </c>
    </row>
    <row r="22" spans="1:8" ht="14.25" customHeight="1" x14ac:dyDescent="0.2">
      <c r="A22" s="4" t="s">
        <v>17</v>
      </c>
      <c r="B22" s="5">
        <v>0.75</v>
      </c>
      <c r="C22" s="8">
        <v>190093</v>
      </c>
      <c r="D22" s="8">
        <f>SUM(C22*3.25%)+C22</f>
        <v>196271.02249999999</v>
      </c>
      <c r="E22" s="8">
        <f>SUM(D22*3.25%)+D22</f>
        <v>202649.83073125</v>
      </c>
      <c r="F22" s="8">
        <f>SUM(E22*5%)+E22</f>
        <v>212782.3222678125</v>
      </c>
      <c r="G22" s="8">
        <f>SUM(F22*4.5%)+F22</f>
        <v>222357.52676986405</v>
      </c>
      <c r="H22" s="8">
        <f>SUM(G22*4.5%)+G22</f>
        <v>232363.61547450794</v>
      </c>
    </row>
    <row r="23" spans="1:8" ht="14.25" customHeight="1" x14ac:dyDescent="0.2">
      <c r="A23" s="4" t="s">
        <v>2</v>
      </c>
      <c r="B23" s="5">
        <v>0.2</v>
      </c>
      <c r="C23" s="8">
        <v>50456</v>
      </c>
      <c r="D23" s="8">
        <f t="shared" ref="D23:E24" si="10">SUM(C23*3.25%)+C23</f>
        <v>52095.82</v>
      </c>
      <c r="E23" s="8">
        <f t="shared" si="10"/>
        <v>53788.934150000001</v>
      </c>
      <c r="F23" s="8">
        <f t="shared" ref="F23:F24" si="11">SUM(E23*5%)+E23</f>
        <v>56478.3808575</v>
      </c>
      <c r="G23" s="8">
        <f t="shared" ref="G23:H24" si="12">SUM(F23*4.5%)+F23</f>
        <v>59019.907996087502</v>
      </c>
      <c r="H23" s="8">
        <f t="shared" si="12"/>
        <v>61675.803855911443</v>
      </c>
    </row>
    <row r="24" spans="1:8" ht="14.25" customHeight="1" x14ac:dyDescent="0.2">
      <c r="A24" s="4" t="s">
        <v>8</v>
      </c>
      <c r="B24" s="5">
        <v>0.05</v>
      </c>
      <c r="C24" s="8">
        <v>12321</v>
      </c>
      <c r="D24" s="8">
        <f t="shared" si="10"/>
        <v>12721.432500000001</v>
      </c>
      <c r="E24" s="8">
        <f t="shared" si="10"/>
        <v>13134.879056250002</v>
      </c>
      <c r="F24" s="8">
        <f t="shared" si="11"/>
        <v>13791.623009062501</v>
      </c>
      <c r="G24" s="8">
        <f t="shared" si="12"/>
        <v>14412.246044470314</v>
      </c>
      <c r="H24" s="8">
        <f t="shared" si="12"/>
        <v>15060.797116471478</v>
      </c>
    </row>
    <row r="25" spans="1:8" ht="14.25" customHeight="1" x14ac:dyDescent="0.2">
      <c r="A25" s="4" t="s">
        <v>14</v>
      </c>
      <c r="B25" s="1"/>
      <c r="C25" s="10">
        <f t="shared" ref="C25:H25" si="13">SUM(C22:C24)</f>
        <v>252870</v>
      </c>
      <c r="D25" s="10">
        <f t="shared" si="13"/>
        <v>261088.27499999999</v>
      </c>
      <c r="E25" s="10">
        <f t="shared" si="13"/>
        <v>269573.64393749996</v>
      </c>
      <c r="F25" s="10">
        <f t="shared" si="13"/>
        <v>283052.32613437501</v>
      </c>
      <c r="G25" s="10">
        <f t="shared" si="13"/>
        <v>295789.68081042182</v>
      </c>
      <c r="H25" s="10">
        <f t="shared" si="13"/>
        <v>309100.21644689084</v>
      </c>
    </row>
    <row r="26" spans="1:8" ht="14.25" customHeight="1" x14ac:dyDescent="0.2">
      <c r="A26" s="28" t="s">
        <v>15</v>
      </c>
      <c r="B26" s="12"/>
      <c r="C26" s="29">
        <f t="shared" ref="C26:G26" si="14">SUM(C25*80%)</f>
        <v>202296</v>
      </c>
      <c r="D26" s="29">
        <f t="shared" si="14"/>
        <v>208870.62</v>
      </c>
      <c r="E26" s="29">
        <f t="shared" si="14"/>
        <v>215658.91514999999</v>
      </c>
      <c r="F26" s="29">
        <f t="shared" si="14"/>
        <v>226441.86090750003</v>
      </c>
      <c r="G26" s="29">
        <f t="shared" si="14"/>
        <v>236631.74464833748</v>
      </c>
      <c r="H26" s="29">
        <f t="shared" ref="H26" si="15">SUM(H25*80%)</f>
        <v>247280.17315751268</v>
      </c>
    </row>
    <row r="27" spans="1:8" ht="14.25" customHeight="1" x14ac:dyDescent="0.2">
      <c r="A27" s="40" t="s">
        <v>29</v>
      </c>
      <c r="B27" s="41"/>
      <c r="C27" s="27"/>
      <c r="D27" s="27"/>
      <c r="E27" s="27"/>
      <c r="F27" s="27"/>
      <c r="G27" s="27"/>
      <c r="H27" s="27"/>
    </row>
    <row r="28" spans="1:8" ht="14.25" customHeight="1" x14ac:dyDescent="0.2">
      <c r="A28" s="1"/>
      <c r="B28" s="1"/>
      <c r="C28" s="2" t="s">
        <v>62</v>
      </c>
      <c r="D28" s="11" t="s">
        <v>63</v>
      </c>
      <c r="E28" s="2" t="s">
        <v>64</v>
      </c>
      <c r="F28" s="2" t="s">
        <v>68</v>
      </c>
      <c r="G28" s="2" t="s">
        <v>71</v>
      </c>
      <c r="H28" s="2" t="s">
        <v>78</v>
      </c>
    </row>
    <row r="29" spans="1:8" ht="14.25" customHeight="1" x14ac:dyDescent="0.2">
      <c r="A29" s="20" t="s">
        <v>65</v>
      </c>
      <c r="B29" s="1"/>
      <c r="C29" s="7">
        <v>3.2500000000000001E-2</v>
      </c>
      <c r="D29" s="7">
        <v>3.2500000000000001E-2</v>
      </c>
      <c r="E29" s="7">
        <v>3.2500000000000001E-2</v>
      </c>
      <c r="F29" s="7">
        <v>0.05</v>
      </c>
      <c r="G29" s="7">
        <v>4.4999999999999998E-2</v>
      </c>
      <c r="H29" s="32">
        <v>4.4999999999999998E-2</v>
      </c>
    </row>
    <row r="30" spans="1:8" ht="14.25" customHeight="1" x14ac:dyDescent="0.2">
      <c r="A30" s="4" t="s">
        <v>30</v>
      </c>
      <c r="B30" s="5">
        <v>0.75</v>
      </c>
      <c r="C30" s="23">
        <v>316153</v>
      </c>
      <c r="D30" s="23">
        <f>SUM(C30*3.25%)+C30</f>
        <v>326427.97249999997</v>
      </c>
      <c r="E30" s="23">
        <f>SUM(D30*3.25%)+D30</f>
        <v>337036.88160624995</v>
      </c>
      <c r="F30" s="23">
        <f>SUM(E30*5%)+E30</f>
        <v>353888.72568656248</v>
      </c>
      <c r="G30" s="23">
        <f>SUM(F30*4.5%)+F30</f>
        <v>369813.71834245778</v>
      </c>
      <c r="H30" s="23">
        <f>SUM(G30*4.5%)+G30</f>
        <v>386455.33566786838</v>
      </c>
    </row>
    <row r="31" spans="1:8" ht="14.25" customHeight="1" x14ac:dyDescent="0.2">
      <c r="A31" s="4" t="s">
        <v>2</v>
      </c>
      <c r="B31" s="5">
        <v>0.2</v>
      </c>
      <c r="C31" s="23">
        <v>84310</v>
      </c>
      <c r="D31" s="23">
        <f t="shared" ref="D31:E32" si="16">SUM(C31*3.25%)+C31</f>
        <v>87050.074999999997</v>
      </c>
      <c r="E31" s="23">
        <f t="shared" si="16"/>
        <v>89879.202437500004</v>
      </c>
      <c r="F31" s="23">
        <f t="shared" ref="F31:F32" si="17">SUM(E31*5%)+E31</f>
        <v>94373.162559375007</v>
      </c>
      <c r="G31" s="23">
        <f t="shared" ref="G31:H32" si="18">SUM(F31*4.5%)+F31</f>
        <v>98619.954874546878</v>
      </c>
      <c r="H31" s="23">
        <f t="shared" si="18"/>
        <v>103057.85284390149</v>
      </c>
    </row>
    <row r="32" spans="1:8" ht="14.25" customHeight="1" x14ac:dyDescent="0.2">
      <c r="A32" s="4" t="s">
        <v>8</v>
      </c>
      <c r="B32" s="5">
        <v>0.05</v>
      </c>
      <c r="C32" s="23">
        <v>21074</v>
      </c>
      <c r="D32" s="23">
        <f t="shared" si="16"/>
        <v>21758.904999999999</v>
      </c>
      <c r="E32" s="23">
        <f t="shared" si="16"/>
        <v>22466.069412499997</v>
      </c>
      <c r="F32" s="23">
        <f t="shared" si="17"/>
        <v>23589.372883124997</v>
      </c>
      <c r="G32" s="23">
        <f t="shared" si="18"/>
        <v>24650.894662865623</v>
      </c>
      <c r="H32" s="23">
        <f t="shared" si="18"/>
        <v>25760.184922694578</v>
      </c>
    </row>
    <row r="33" spans="1:8" ht="14.25" customHeight="1" x14ac:dyDescent="0.2">
      <c r="A33" s="4" t="s">
        <v>14</v>
      </c>
      <c r="B33" s="1"/>
      <c r="C33" s="25">
        <f t="shared" ref="C33:H33" si="19">SUM(C30:C32)</f>
        <v>421537</v>
      </c>
      <c r="D33" s="25">
        <f t="shared" si="19"/>
        <v>435236.95250000001</v>
      </c>
      <c r="E33" s="25">
        <f t="shared" si="19"/>
        <v>449382.15345624997</v>
      </c>
      <c r="F33" s="25">
        <f t="shared" si="19"/>
        <v>471851.26112906245</v>
      </c>
      <c r="G33" s="25">
        <f t="shared" si="19"/>
        <v>493084.56787987024</v>
      </c>
      <c r="H33" s="25">
        <f t="shared" si="19"/>
        <v>515273.37343446445</v>
      </c>
    </row>
    <row r="34" spans="1:8" ht="14.25" customHeight="1" x14ac:dyDescent="0.2">
      <c r="A34" s="28" t="s">
        <v>15</v>
      </c>
      <c r="B34" s="12"/>
      <c r="C34" s="29">
        <f t="shared" ref="C34:G34" si="20">SUM(C33*80%)</f>
        <v>337229.60000000003</v>
      </c>
      <c r="D34" s="29">
        <f t="shared" si="20"/>
        <v>348189.56200000003</v>
      </c>
      <c r="E34" s="29">
        <f t="shared" si="20"/>
        <v>359505.72276500001</v>
      </c>
      <c r="F34" s="29">
        <f t="shared" si="20"/>
        <v>377481.00890324998</v>
      </c>
      <c r="G34" s="29">
        <f t="shared" si="20"/>
        <v>394467.65430389624</v>
      </c>
      <c r="H34" s="29">
        <f t="shared" ref="H34" si="21">SUM(H33*80%)</f>
        <v>412218.69874757156</v>
      </c>
    </row>
    <row r="35" spans="1:8" s="19" customFormat="1" ht="29.45" customHeight="1" x14ac:dyDescent="0.2">
      <c r="A35" s="13"/>
      <c r="B35" s="14"/>
      <c r="C35" s="18"/>
      <c r="D35" s="18"/>
      <c r="E35" s="18"/>
      <c r="F35" s="18"/>
      <c r="G35" s="18"/>
      <c r="H35" s="18"/>
    </row>
    <row r="36" spans="1:8" ht="14.25" customHeight="1" x14ac:dyDescent="0.2">
      <c r="A36" s="40" t="s">
        <v>31</v>
      </c>
      <c r="B36" s="41"/>
      <c r="C36" s="27"/>
      <c r="D36" s="27"/>
      <c r="E36" s="27"/>
      <c r="F36" s="27"/>
      <c r="G36" s="27"/>
      <c r="H36" s="27"/>
    </row>
    <row r="37" spans="1:8" ht="14.25" customHeight="1" x14ac:dyDescent="0.2">
      <c r="A37" s="1"/>
      <c r="B37" s="1"/>
      <c r="C37" s="2" t="s">
        <v>62</v>
      </c>
      <c r="D37" s="2" t="s">
        <v>63</v>
      </c>
      <c r="E37" s="2" t="s">
        <v>64</v>
      </c>
      <c r="F37" s="2" t="s">
        <v>68</v>
      </c>
      <c r="G37" s="2" t="s">
        <v>71</v>
      </c>
      <c r="H37" s="2" t="s">
        <v>78</v>
      </c>
    </row>
    <row r="38" spans="1:8" ht="14.25" customHeight="1" x14ac:dyDescent="0.2">
      <c r="A38" s="20" t="s">
        <v>65</v>
      </c>
      <c r="B38" s="1"/>
      <c r="C38" s="7">
        <v>3.2500000000000001E-2</v>
      </c>
      <c r="D38" s="7">
        <v>3.2500000000000001E-2</v>
      </c>
      <c r="E38" s="7">
        <v>3.2500000000000001E-2</v>
      </c>
      <c r="F38" s="7">
        <v>0.05</v>
      </c>
      <c r="G38" s="7">
        <v>4.4999999999999998E-2</v>
      </c>
      <c r="H38" s="32">
        <v>4.4999999999999998E-2</v>
      </c>
    </row>
    <row r="39" spans="1:8" ht="14.25" customHeight="1" x14ac:dyDescent="0.2">
      <c r="A39" s="4" t="s">
        <v>32</v>
      </c>
      <c r="B39" s="5">
        <v>0.75</v>
      </c>
      <c r="C39" s="23">
        <v>632322</v>
      </c>
      <c r="D39" s="23">
        <f t="shared" ref="D39" si="22">SUM(C39*3.25%)+C39</f>
        <v>652872.46499999997</v>
      </c>
      <c r="E39" s="23">
        <f t="shared" ref="E39" si="23">SUM(D39*3.25%)+D39</f>
        <v>674090.82011249999</v>
      </c>
      <c r="F39" s="23">
        <f>SUM(E39*5%)+E39</f>
        <v>707795.36111812503</v>
      </c>
      <c r="G39" s="23">
        <f>SUM(F39*4.5%)+F39</f>
        <v>739646.15236844064</v>
      </c>
      <c r="H39" s="23">
        <f>SUM(G39*4.5%)+G39</f>
        <v>772930.22922502051</v>
      </c>
    </row>
    <row r="40" spans="1:8" ht="14.25" customHeight="1" x14ac:dyDescent="0.2">
      <c r="A40" s="4" t="s">
        <v>2</v>
      </c>
      <c r="B40" s="5">
        <v>0.2</v>
      </c>
      <c r="C40" s="23">
        <v>168619</v>
      </c>
      <c r="D40" s="23">
        <f t="shared" ref="D40:E41" si="24">SUM(C40*3.25%)+C40</f>
        <v>174099.11749999999</v>
      </c>
      <c r="E40" s="23">
        <f t="shared" si="24"/>
        <v>179757.33881874999</v>
      </c>
      <c r="F40" s="23">
        <f t="shared" ref="F40:F41" si="25">SUM(E40*5%)+E40</f>
        <v>188745.20575968749</v>
      </c>
      <c r="G40" s="23">
        <f t="shared" ref="G40:H41" si="26">SUM(F40*4.5%)+F40</f>
        <v>197238.74001887342</v>
      </c>
      <c r="H40" s="23">
        <f t="shared" si="26"/>
        <v>206114.48331972273</v>
      </c>
    </row>
    <row r="41" spans="1:8" ht="14.25" customHeight="1" x14ac:dyDescent="0.2">
      <c r="A41" s="4" t="s">
        <v>8</v>
      </c>
      <c r="B41" s="5">
        <v>0.05</v>
      </c>
      <c r="C41" s="23">
        <v>42155</v>
      </c>
      <c r="D41" s="23">
        <f t="shared" si="24"/>
        <v>43525.037499999999</v>
      </c>
      <c r="E41" s="23">
        <f t="shared" si="24"/>
        <v>44939.601218750002</v>
      </c>
      <c r="F41" s="23">
        <f t="shared" si="25"/>
        <v>47186.581279687503</v>
      </c>
      <c r="G41" s="23">
        <f t="shared" si="26"/>
        <v>49309.977437273439</v>
      </c>
      <c r="H41" s="23">
        <f t="shared" si="26"/>
        <v>51528.926421950746</v>
      </c>
    </row>
    <row r="42" spans="1:8" ht="14.25" customHeight="1" x14ac:dyDescent="0.2">
      <c r="A42" s="4" t="s">
        <v>14</v>
      </c>
      <c r="B42" s="1"/>
      <c r="C42" s="25">
        <f t="shared" ref="C42:H42" si="27">SUM(C39:C41)</f>
        <v>843096</v>
      </c>
      <c r="D42" s="25">
        <f t="shared" si="27"/>
        <v>870496.62</v>
      </c>
      <c r="E42" s="25">
        <f t="shared" si="27"/>
        <v>898787.76014999999</v>
      </c>
      <c r="F42" s="25">
        <f t="shared" si="27"/>
        <v>943727.14815749996</v>
      </c>
      <c r="G42" s="25">
        <f t="shared" si="27"/>
        <v>986194.86982458748</v>
      </c>
      <c r="H42" s="25">
        <f t="shared" si="27"/>
        <v>1030573.638966694</v>
      </c>
    </row>
    <row r="43" spans="1:8" ht="14.25" customHeight="1" x14ac:dyDescent="0.2">
      <c r="A43" s="28" t="s">
        <v>15</v>
      </c>
      <c r="B43" s="12"/>
      <c r="C43" s="29">
        <f t="shared" ref="C43:G43" si="28">SUM(C42*80%)</f>
        <v>674476.8</v>
      </c>
      <c r="D43" s="29">
        <f t="shared" si="28"/>
        <v>696397.29600000009</v>
      </c>
      <c r="E43" s="29">
        <f t="shared" si="28"/>
        <v>719030.20812000008</v>
      </c>
      <c r="F43" s="29">
        <f t="shared" si="28"/>
        <v>754981.71852600004</v>
      </c>
      <c r="G43" s="29">
        <f t="shared" si="28"/>
        <v>788955.89585967001</v>
      </c>
      <c r="H43" s="29">
        <f t="shared" ref="H43" si="29">SUM(H42*80%)</f>
        <v>824458.9111733553</v>
      </c>
    </row>
    <row r="44" spans="1:8" s="19" customFormat="1" ht="14.25" customHeight="1" x14ac:dyDescent="0.2">
      <c r="A44" s="13"/>
      <c r="B44" s="14"/>
      <c r="C44" s="18"/>
      <c r="D44" s="18"/>
      <c r="E44" s="18"/>
      <c r="F44" s="18"/>
      <c r="G44" s="18"/>
      <c r="H44" s="18"/>
    </row>
    <row r="45" spans="1:8" ht="14.25" customHeight="1" x14ac:dyDescent="0.2">
      <c r="A45" s="40" t="s">
        <v>36</v>
      </c>
      <c r="B45" s="41"/>
      <c r="C45" s="27"/>
      <c r="D45" s="27"/>
      <c r="E45" s="27"/>
      <c r="F45" s="27"/>
      <c r="G45" s="27"/>
      <c r="H45" s="27"/>
    </row>
    <row r="46" spans="1:8" ht="14.25" customHeight="1" x14ac:dyDescent="0.2">
      <c r="A46" s="22" t="s">
        <v>66</v>
      </c>
      <c r="B46" s="1"/>
      <c r="C46" s="2" t="s">
        <v>62</v>
      </c>
      <c r="D46" s="2" t="s">
        <v>63</v>
      </c>
      <c r="E46" s="2" t="s">
        <v>64</v>
      </c>
      <c r="F46" s="2" t="s">
        <v>68</v>
      </c>
      <c r="G46" s="2" t="s">
        <v>71</v>
      </c>
      <c r="H46" s="2" t="s">
        <v>78</v>
      </c>
    </row>
    <row r="47" spans="1:8" ht="14.25" customHeight="1" x14ac:dyDescent="0.2">
      <c r="A47" s="20" t="s">
        <v>65</v>
      </c>
      <c r="B47" s="1"/>
      <c r="C47" s="7">
        <v>3.2500000000000001E-2</v>
      </c>
      <c r="D47" s="7">
        <v>3.2500000000000001E-2</v>
      </c>
      <c r="E47" s="7">
        <v>3.2500000000000001E-2</v>
      </c>
      <c r="F47" s="7">
        <v>0.05</v>
      </c>
      <c r="G47" s="7">
        <v>4.4999999999999998E-2</v>
      </c>
      <c r="H47" s="32">
        <v>4.4999999999999998E-2</v>
      </c>
    </row>
    <row r="48" spans="1:8" ht="14.25" customHeight="1" x14ac:dyDescent="0.2">
      <c r="A48" s="4" t="s">
        <v>37</v>
      </c>
      <c r="B48" s="5">
        <v>0.6</v>
      </c>
      <c r="C48" s="23">
        <v>285139</v>
      </c>
      <c r="D48" s="23">
        <f t="shared" ref="D48:E48" si="30">SUM(C48*3.25%)+C48</f>
        <v>294406.01750000002</v>
      </c>
      <c r="E48" s="23">
        <f t="shared" si="30"/>
        <v>303974.21306874999</v>
      </c>
      <c r="F48" s="23">
        <f>SUM(E48*5%)+E48</f>
        <v>319172.92372218746</v>
      </c>
      <c r="G48" s="23">
        <f>SUM(F48*4.5%)+F48</f>
        <v>333535.70528968592</v>
      </c>
      <c r="H48" s="23">
        <f>SUM(G48*4.5%)+G48</f>
        <v>348544.81202772178</v>
      </c>
    </row>
    <row r="49" spans="1:8" ht="14.25" customHeight="1" x14ac:dyDescent="0.2">
      <c r="A49" s="4" t="s">
        <v>2</v>
      </c>
      <c r="B49" s="5">
        <v>0.2</v>
      </c>
      <c r="C49" s="23">
        <v>95193</v>
      </c>
      <c r="D49" s="23">
        <f t="shared" ref="D49:E50" si="31">SUM(C49*3.25%)+C49</f>
        <v>98286.772500000006</v>
      </c>
      <c r="E49" s="23">
        <f t="shared" si="31"/>
        <v>101481.09260625001</v>
      </c>
      <c r="F49" s="23">
        <f t="shared" ref="F49:F50" si="32">SUM(E49*5%)+E49</f>
        <v>106555.14723656251</v>
      </c>
      <c r="G49" s="23">
        <f t="shared" ref="G49:H50" si="33">SUM(F49*4.5%)+F49</f>
        <v>111350.12886220781</v>
      </c>
      <c r="H49" s="23">
        <f t="shared" si="33"/>
        <v>116360.88466100716</v>
      </c>
    </row>
    <row r="50" spans="1:8" ht="14.25" customHeight="1" x14ac:dyDescent="0.2">
      <c r="A50" s="4" t="s">
        <v>8</v>
      </c>
      <c r="B50" s="5">
        <v>0.2</v>
      </c>
      <c r="C50" s="23">
        <v>95193</v>
      </c>
      <c r="D50" s="23">
        <f t="shared" si="31"/>
        <v>98286.772500000006</v>
      </c>
      <c r="E50" s="23">
        <f t="shared" si="31"/>
        <v>101481.09260625001</v>
      </c>
      <c r="F50" s="23">
        <f t="shared" si="32"/>
        <v>106555.14723656251</v>
      </c>
      <c r="G50" s="23">
        <f t="shared" si="33"/>
        <v>111350.12886220781</v>
      </c>
      <c r="H50" s="23">
        <f t="shared" si="33"/>
        <v>116360.88466100716</v>
      </c>
    </row>
    <row r="51" spans="1:8" ht="14.25" customHeight="1" x14ac:dyDescent="0.2">
      <c r="A51" s="4" t="s">
        <v>14</v>
      </c>
      <c r="B51" s="1"/>
      <c r="C51" s="25">
        <f>SUM(C48:C50)</f>
        <v>475525</v>
      </c>
      <c r="D51" s="25">
        <f t="shared" ref="D51:E51" si="34">SUM(D48:D50)</f>
        <v>490979.56250000006</v>
      </c>
      <c r="E51" s="25">
        <f t="shared" si="34"/>
        <v>506936.39828125003</v>
      </c>
      <c r="F51" s="25">
        <f t="shared" ref="F51:G51" si="35">SUM(F48:F50)</f>
        <v>532283.21819531242</v>
      </c>
      <c r="G51" s="25">
        <f t="shared" si="35"/>
        <v>556235.96301410161</v>
      </c>
      <c r="H51" s="25">
        <f t="shared" ref="H51" si="36">SUM(H48:H50)</f>
        <v>581266.58134973608</v>
      </c>
    </row>
    <row r="52" spans="1:8" ht="14.25" customHeight="1" x14ac:dyDescent="0.2">
      <c r="A52" s="28" t="s">
        <v>15</v>
      </c>
      <c r="B52" s="12"/>
      <c r="C52" s="29">
        <f t="shared" ref="C52:G52" si="37">SUM(C51*80%)</f>
        <v>380420</v>
      </c>
      <c r="D52" s="29">
        <f t="shared" si="37"/>
        <v>392783.65000000008</v>
      </c>
      <c r="E52" s="29">
        <f t="shared" si="37"/>
        <v>405549.11862500006</v>
      </c>
      <c r="F52" s="29">
        <f t="shared" si="37"/>
        <v>425826.57455624995</v>
      </c>
      <c r="G52" s="29">
        <f t="shared" si="37"/>
        <v>444988.77041128132</v>
      </c>
      <c r="H52" s="29">
        <f t="shared" ref="H52" si="38">SUM(H51*80%)</f>
        <v>465013.26507978886</v>
      </c>
    </row>
    <row r="54" spans="1:8" x14ac:dyDescent="0.2">
      <c r="A54" s="40" t="s">
        <v>36</v>
      </c>
      <c r="B54" s="41"/>
      <c r="C54" s="27"/>
      <c r="D54" s="27"/>
      <c r="E54" s="27"/>
      <c r="F54" s="27"/>
      <c r="G54" s="27"/>
      <c r="H54" s="27"/>
    </row>
    <row r="55" spans="1:8" x14ac:dyDescent="0.2">
      <c r="A55" s="22" t="s">
        <v>67</v>
      </c>
      <c r="B55" s="1"/>
      <c r="C55" s="2" t="s">
        <v>62</v>
      </c>
      <c r="D55" s="2" t="s">
        <v>63</v>
      </c>
      <c r="E55" s="2" t="s">
        <v>64</v>
      </c>
      <c r="F55" s="2" t="s">
        <v>68</v>
      </c>
      <c r="G55" s="2" t="s">
        <v>71</v>
      </c>
      <c r="H55" s="2" t="s">
        <v>78</v>
      </c>
    </row>
    <row r="56" spans="1:8" x14ac:dyDescent="0.2">
      <c r="A56" s="20" t="s">
        <v>65</v>
      </c>
      <c r="B56" s="1"/>
      <c r="C56" s="7">
        <v>3.2500000000000001E-2</v>
      </c>
      <c r="D56" s="7">
        <v>3.2500000000000001E-2</v>
      </c>
      <c r="E56" s="7">
        <v>3.2500000000000001E-2</v>
      </c>
      <c r="F56" s="7">
        <v>0.05</v>
      </c>
      <c r="G56" s="7">
        <v>4.4999999999999998E-2</v>
      </c>
      <c r="H56" s="32">
        <v>4.4999999999999998E-2</v>
      </c>
    </row>
    <row r="57" spans="1:8" x14ac:dyDescent="0.2">
      <c r="A57" s="33" t="s">
        <v>70</v>
      </c>
      <c r="B57" s="5">
        <v>0.6</v>
      </c>
      <c r="C57" s="8">
        <v>156203</v>
      </c>
      <c r="D57" s="8">
        <f t="shared" ref="D57:E57" si="39">SUM(C57*3.25%)+C57</f>
        <v>161279.5975</v>
      </c>
      <c r="E57" s="8">
        <f t="shared" si="39"/>
        <v>166521.18441875</v>
      </c>
      <c r="F57" s="8">
        <f>SUM(E57*5%)+E57</f>
        <v>174847.24363968748</v>
      </c>
      <c r="G57" s="8">
        <f>SUM(F57*4.5%)+F57</f>
        <v>182715.36960347343</v>
      </c>
      <c r="H57" s="8">
        <f>SUM(G57*4.5%)+G57</f>
        <v>190937.56123562972</v>
      </c>
    </row>
    <row r="58" spans="1:8" x14ac:dyDescent="0.2">
      <c r="A58" s="4" t="s">
        <v>2</v>
      </c>
      <c r="B58" s="5">
        <v>0.2</v>
      </c>
      <c r="C58" s="8">
        <v>52068</v>
      </c>
      <c r="D58" s="8">
        <f>SUM(C59*3.25%)+C59</f>
        <v>53760.21</v>
      </c>
      <c r="E58" s="8">
        <f t="shared" ref="E58" si="40">SUM(D58*3.25%)+D58</f>
        <v>55507.416825</v>
      </c>
      <c r="F58" s="8">
        <f t="shared" ref="F58:F59" si="41">SUM(E58*5%)+E58</f>
        <v>58282.787666249998</v>
      </c>
      <c r="G58" s="8">
        <f t="shared" ref="G58:H59" si="42">SUM(F58*4.5%)+F58</f>
        <v>60905.513111231252</v>
      </c>
      <c r="H58" s="8">
        <f t="shared" si="42"/>
        <v>63646.261201236659</v>
      </c>
    </row>
    <row r="59" spans="1:8" ht="25.5" x14ac:dyDescent="0.2">
      <c r="A59" s="4" t="s">
        <v>8</v>
      </c>
      <c r="B59" s="5">
        <v>0.2</v>
      </c>
      <c r="C59" s="8">
        <v>52068</v>
      </c>
      <c r="D59" s="8">
        <f>SUM(C59*3.25%)+C59</f>
        <v>53760.21</v>
      </c>
      <c r="E59" s="8">
        <f t="shared" ref="E59" si="43">SUM(D59*3.25%)+D59</f>
        <v>55507.416825</v>
      </c>
      <c r="F59" s="8">
        <f t="shared" si="41"/>
        <v>58282.787666249998</v>
      </c>
      <c r="G59" s="8">
        <f t="shared" si="42"/>
        <v>60905.513111231252</v>
      </c>
      <c r="H59" s="8">
        <f t="shared" si="42"/>
        <v>63646.261201236659</v>
      </c>
    </row>
    <row r="60" spans="1:8" x14ac:dyDescent="0.2">
      <c r="A60" s="4" t="s">
        <v>14</v>
      </c>
      <c r="B60" s="1"/>
      <c r="C60" s="10">
        <v>260338</v>
      </c>
      <c r="D60" s="10">
        <f>SUM(D57:D59)</f>
        <v>268800.01750000002</v>
      </c>
      <c r="E60" s="10">
        <f>SUM(E57:E59)</f>
        <v>277536.01806874998</v>
      </c>
      <c r="F60" s="10">
        <f>SUM(F57:F59)</f>
        <v>291412.81897218747</v>
      </c>
      <c r="G60" s="10">
        <f>SUM(G57:G59)</f>
        <v>304526.39582593594</v>
      </c>
      <c r="H60" s="10">
        <f>SUM(H57:H59)</f>
        <v>318230.08363810304</v>
      </c>
    </row>
    <row r="61" spans="1:8" x14ac:dyDescent="0.2">
      <c r="A61" s="28" t="s">
        <v>15</v>
      </c>
      <c r="B61" s="12"/>
      <c r="C61" s="29">
        <f t="shared" ref="C61:G61" si="44">SUM(C60*80%)</f>
        <v>208270.40000000002</v>
      </c>
      <c r="D61" s="29">
        <f t="shared" si="44"/>
        <v>215040.01400000002</v>
      </c>
      <c r="E61" s="29">
        <f t="shared" si="44"/>
        <v>222028.81445499999</v>
      </c>
      <c r="F61" s="29">
        <f t="shared" si="44"/>
        <v>233130.25517774999</v>
      </c>
      <c r="G61" s="29">
        <f t="shared" si="44"/>
        <v>243621.11666074875</v>
      </c>
      <c r="H61" s="29">
        <f t="shared" ref="H61" si="45">SUM(H60*80%)</f>
        <v>254584.06691048245</v>
      </c>
    </row>
    <row r="63" spans="1:8" x14ac:dyDescent="0.2">
      <c r="A63" s="37" t="s">
        <v>80</v>
      </c>
    </row>
    <row r="64" spans="1:8" x14ac:dyDescent="0.2">
      <c r="A64" s="31" t="s">
        <v>72</v>
      </c>
    </row>
    <row r="65" spans="1:8" x14ac:dyDescent="0.2">
      <c r="A65" s="36" t="s">
        <v>73</v>
      </c>
      <c r="B65" s="35"/>
      <c r="C65" s="35"/>
      <c r="D65" s="35"/>
      <c r="E65" s="35"/>
      <c r="F65" s="35"/>
      <c r="G65" s="36" t="s">
        <v>75</v>
      </c>
      <c r="H65" s="36"/>
    </row>
    <row r="66" spans="1:8" x14ac:dyDescent="0.2">
      <c r="A66" s="35" t="s">
        <v>76</v>
      </c>
      <c r="B66" s="35"/>
      <c r="C66" s="35"/>
      <c r="D66" s="35"/>
      <c r="E66" s="35"/>
      <c r="F66" s="35"/>
      <c r="G66" s="35" t="s">
        <v>77</v>
      </c>
      <c r="H66" s="35"/>
    </row>
  </sheetData>
  <mergeCells count="8">
    <mergeCell ref="A1:H1"/>
    <mergeCell ref="A45:B45"/>
    <mergeCell ref="A54:B54"/>
    <mergeCell ref="A2:B2"/>
    <mergeCell ref="A10:B10"/>
    <mergeCell ref="A19:B19"/>
    <mergeCell ref="A27:B27"/>
    <mergeCell ref="A36:B36"/>
  </mergeCells>
  <pageMargins left="0.7" right="0.7" top="0.75" bottom="0.75" header="0.3" footer="0.3"/>
  <pageSetup paperSize="5" fitToHeight="0" orientation="landscape" verticalDpi="1200" r:id="rId1"/>
  <ignoredErrors>
    <ignoredError sqref="C7 C16 C25 C33 C51" formulaRange="1"/>
    <ignoredError sqref="D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Table 1</vt:lpstr>
      <vt:lpstr>Table 1 (2)</vt:lpstr>
      <vt:lpstr>'Table 1'!Zone_d_impression</vt:lpstr>
      <vt:lpstr>'Table 1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TROC 02</dc:creator>
  <cp:lastModifiedBy>TROC 02</cp:lastModifiedBy>
  <cp:lastPrinted>2026-01-20T17:13:22Z</cp:lastPrinted>
  <dcterms:created xsi:type="dcterms:W3CDTF">2021-02-04T20:19:47Z</dcterms:created>
  <dcterms:modified xsi:type="dcterms:W3CDTF">2026-02-10T16:34:18Z</dcterms:modified>
</cp:coreProperties>
</file>